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edecacaofnc-my.sharepoint.com/personal/raul_beltran_fedecacao_com_co/Documents/INFORMACIÓN PPTO - RAUL/PRESUPUESTO 2024/ACUERDOS 2024/COMISIÓN MARZO/"/>
    </mc:Choice>
  </mc:AlternateContent>
  <xr:revisionPtr revIDLastSave="128" documentId="6_{0B707128-F1FC-4199-AE38-28544E7A141F}" xr6:coauthVersionLast="47" xr6:coauthVersionMax="47" xr10:uidLastSave="{26E9ED7F-6C27-4853-8A29-CC86DF453089}"/>
  <bookViews>
    <workbookView xWindow="-120" yWindow="-120" windowWidth="29040" windowHeight="15720" xr2:uid="{0AE4CE76-B213-4A58-9652-CAB914DCBF35}"/>
  </bookViews>
  <sheets>
    <sheet name="Anexo 1" sheetId="19" r:id="rId1"/>
    <sheet name="Anexo 2" sheetId="17" r:id="rId2"/>
  </sheets>
  <externalReferences>
    <externalReference r:id="rId3"/>
  </externalReferences>
  <definedNames>
    <definedName name="_xlnm.Print_Area" localSheetId="0">'Anexo 1'!$B$1:$H$92</definedName>
    <definedName name="_xlnm.Print_Area" localSheetId="1">'Anexo 2'!$B$1:$H$52</definedName>
    <definedName name="_xlnm.Print_Titles" localSheetId="0">'Anexo 1'!$1:$8</definedName>
    <definedName name="_xlnm.Print_Titles" localSheetId="1">'Anexo 2'!$1:$7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9" l="1"/>
  <c r="E91" i="19" l="1"/>
  <c r="E89" i="19"/>
  <c r="E86" i="19"/>
  <c r="E85" i="19"/>
  <c r="E84" i="19"/>
  <c r="E83" i="19"/>
  <c r="E82" i="19"/>
  <c r="E81" i="19"/>
  <c r="E80" i="19"/>
  <c r="E79" i="19"/>
  <c r="E78" i="19"/>
  <c r="E77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0" i="19"/>
  <c r="E59" i="19"/>
  <c r="E58" i="19"/>
  <c r="E57" i="19"/>
  <c r="E56" i="19"/>
  <c r="E55" i="19"/>
  <c r="E54" i="19"/>
  <c r="E53" i="19"/>
  <c r="E52" i="19"/>
  <c r="E51" i="19"/>
  <c r="E50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87" i="19" l="1"/>
  <c r="H51" i="17" l="1"/>
  <c r="H91" i="19"/>
  <c r="H16" i="19"/>
  <c r="G91" i="19" l="1"/>
  <c r="G16" i="19"/>
  <c r="G13" i="19"/>
  <c r="G12" i="19"/>
  <c r="G11" i="19"/>
  <c r="E12" i="19"/>
  <c r="H12" i="19" s="1"/>
  <c r="E13" i="19"/>
  <c r="H13" i="19" s="1"/>
  <c r="E16" i="19"/>
  <c r="E61" i="19"/>
  <c r="G61" i="19" s="1"/>
  <c r="E11" i="19"/>
  <c r="H11" i="19" s="1"/>
  <c r="E76" i="19" l="1"/>
  <c r="D76" i="19"/>
  <c r="D62" i="19"/>
  <c r="D49" i="19"/>
  <c r="E33" i="19"/>
  <c r="D33" i="19"/>
  <c r="E20" i="19"/>
  <c r="D20" i="19"/>
  <c r="E15" i="19"/>
  <c r="D15" i="19"/>
  <c r="E10" i="19"/>
  <c r="D10" i="19"/>
  <c r="D17" i="19" s="1"/>
  <c r="D19" i="19" l="1"/>
  <c r="D48" i="19"/>
  <c r="E19" i="19"/>
  <c r="E17" i="19"/>
  <c r="E62" i="19"/>
  <c r="E49" i="19"/>
  <c r="D88" i="19" l="1"/>
  <c r="D90" i="19" s="1"/>
  <c r="D92" i="19" s="1"/>
  <c r="E48" i="19"/>
  <c r="F87" i="19"/>
  <c r="F86" i="19"/>
  <c r="F85" i="19"/>
  <c r="F84" i="19"/>
  <c r="F83" i="19"/>
  <c r="F82" i="19"/>
  <c r="F81" i="19"/>
  <c r="F80" i="19"/>
  <c r="F79" i="19"/>
  <c r="F78" i="19"/>
  <c r="F77" i="19"/>
  <c r="C76" i="19"/>
  <c r="C62" i="19"/>
  <c r="H61" i="19"/>
  <c r="C49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C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C20" i="19"/>
  <c r="H18" i="19"/>
  <c r="G15" i="19"/>
  <c r="F15" i="19"/>
  <c r="H15" i="19" s="1"/>
  <c r="C15" i="19"/>
  <c r="H14" i="19"/>
  <c r="F10" i="19"/>
  <c r="H10" i="19" s="1"/>
  <c r="C10" i="19"/>
  <c r="G89" i="19" l="1"/>
  <c r="H49" i="17"/>
  <c r="H89" i="19"/>
  <c r="H36" i="19"/>
  <c r="G36" i="19"/>
  <c r="H37" i="19"/>
  <c r="G37" i="19"/>
  <c r="H45" i="19"/>
  <c r="G45" i="19"/>
  <c r="H42" i="19"/>
  <c r="G42" i="19"/>
  <c r="H35" i="19"/>
  <c r="G35" i="19"/>
  <c r="H38" i="19"/>
  <c r="G38" i="19"/>
  <c r="H46" i="19"/>
  <c r="G46" i="19"/>
  <c r="H34" i="19"/>
  <c r="G34" i="19"/>
  <c r="H43" i="19"/>
  <c r="G43" i="19"/>
  <c r="H39" i="19"/>
  <c r="G39" i="19"/>
  <c r="H47" i="19"/>
  <c r="G47" i="19"/>
  <c r="H44" i="19"/>
  <c r="G44" i="19"/>
  <c r="H40" i="19"/>
  <c r="G40" i="19"/>
  <c r="H41" i="19"/>
  <c r="G41" i="19"/>
  <c r="G27" i="19"/>
  <c r="H27" i="19"/>
  <c r="H28" i="19"/>
  <c r="G28" i="19"/>
  <c r="H21" i="19"/>
  <c r="G21" i="19"/>
  <c r="H29" i="19"/>
  <c r="G29" i="19"/>
  <c r="H30" i="19"/>
  <c r="G30" i="19"/>
  <c r="H23" i="19"/>
  <c r="G23" i="19"/>
  <c r="H31" i="19"/>
  <c r="G31" i="19"/>
  <c r="G22" i="19"/>
  <c r="H22" i="19"/>
  <c r="H24" i="19"/>
  <c r="G24" i="19"/>
  <c r="H32" i="19"/>
  <c r="G32" i="19"/>
  <c r="H26" i="19"/>
  <c r="G26" i="19"/>
  <c r="H25" i="19"/>
  <c r="G25" i="19"/>
  <c r="H86" i="19"/>
  <c r="G86" i="19"/>
  <c r="H85" i="19"/>
  <c r="G85" i="19"/>
  <c r="H84" i="19"/>
  <c r="G84" i="19"/>
  <c r="H78" i="19"/>
  <c r="G78" i="19"/>
  <c r="H83" i="19"/>
  <c r="G83" i="19"/>
  <c r="H79" i="19"/>
  <c r="G79" i="19"/>
  <c r="H81" i="19"/>
  <c r="G81" i="19"/>
  <c r="H77" i="19"/>
  <c r="G77" i="19"/>
  <c r="H80" i="19"/>
  <c r="G80" i="19"/>
  <c r="H82" i="19"/>
  <c r="G82" i="19"/>
  <c r="C19" i="19"/>
  <c r="G87" i="19"/>
  <c r="H87" i="19"/>
  <c r="E88" i="19"/>
  <c r="C48" i="19"/>
  <c r="C17" i="19"/>
  <c r="F33" i="19"/>
  <c r="H33" i="19" s="1"/>
  <c r="F20" i="19"/>
  <c r="H20" i="19" s="1"/>
  <c r="G10" i="19"/>
  <c r="G17" i="19" s="1"/>
  <c r="F76" i="19"/>
  <c r="H76" i="19" s="1"/>
  <c r="F17" i="19"/>
  <c r="H17" i="19" s="1"/>
  <c r="C88" i="19" l="1"/>
  <c r="C90" i="19" s="1"/>
  <c r="C92" i="19" s="1"/>
  <c r="E90" i="19"/>
  <c r="F19" i="19"/>
  <c r="H19" i="19" s="1"/>
  <c r="G76" i="19"/>
  <c r="G33" i="19"/>
  <c r="G21" i="17"/>
  <c r="E36" i="17"/>
  <c r="D36" i="17"/>
  <c r="C36" i="17"/>
  <c r="E8" i="17"/>
  <c r="F47" i="17"/>
  <c r="F9" i="17"/>
  <c r="E92" i="19" l="1"/>
  <c r="G19" i="19"/>
  <c r="F50" i="19"/>
  <c r="H47" i="17"/>
  <c r="F41" i="17"/>
  <c r="H41" i="17" s="1"/>
  <c r="H50" i="19" l="1"/>
  <c r="G50" i="19"/>
  <c r="F42" i="17"/>
  <c r="H42" i="17" s="1"/>
  <c r="F40" i="17"/>
  <c r="H40" i="17" l="1"/>
  <c r="F23" i="17"/>
  <c r="F64" i="19" s="1"/>
  <c r="H64" i="19" l="1"/>
  <c r="G64" i="19"/>
  <c r="H23" i="17"/>
  <c r="G8" i="17"/>
  <c r="F44" i="17" l="1"/>
  <c r="H44" i="17" s="1"/>
  <c r="G36" i="17"/>
  <c r="F45" i="17"/>
  <c r="H45" i="17" s="1"/>
  <c r="F14" i="17"/>
  <c r="F55" i="19" s="1"/>
  <c r="F15" i="17"/>
  <c r="F56" i="19" s="1"/>
  <c r="H9" i="17"/>
  <c r="F18" i="17"/>
  <c r="F59" i="19" s="1"/>
  <c r="F31" i="17"/>
  <c r="F72" i="19" s="1"/>
  <c r="F13" i="17"/>
  <c r="F54" i="19" s="1"/>
  <c r="F17" i="17"/>
  <c r="F58" i="19" s="1"/>
  <c r="F19" i="17"/>
  <c r="F60" i="19" s="1"/>
  <c r="F34" i="17"/>
  <c r="F75" i="19" s="1"/>
  <c r="F37" i="17"/>
  <c r="F22" i="17"/>
  <c r="F63" i="19" s="1"/>
  <c r="F26" i="17"/>
  <c r="F67" i="19" s="1"/>
  <c r="F32" i="17"/>
  <c r="F73" i="19" s="1"/>
  <c r="F33" i="17"/>
  <c r="F74" i="19" s="1"/>
  <c r="F35" i="17"/>
  <c r="H35" i="17" s="1"/>
  <c r="F25" i="17"/>
  <c r="F66" i="19" s="1"/>
  <c r="F38" i="17"/>
  <c r="H38" i="17" s="1"/>
  <c r="F11" i="17"/>
  <c r="F52" i="19" s="1"/>
  <c r="F29" i="17"/>
  <c r="F70" i="19" s="1"/>
  <c r="F46" i="17"/>
  <c r="H46" i="17" s="1"/>
  <c r="E21" i="17"/>
  <c r="E48" i="17" s="1"/>
  <c r="F27" i="17"/>
  <c r="F68" i="19" s="1"/>
  <c r="F28" i="17"/>
  <c r="F69" i="19" s="1"/>
  <c r="F30" i="17"/>
  <c r="F71" i="19" s="1"/>
  <c r="F43" i="17"/>
  <c r="H43" i="17" s="1"/>
  <c r="F20" i="17"/>
  <c r="H20" i="17" s="1"/>
  <c r="F39" i="17"/>
  <c r="H39" i="17" s="1"/>
  <c r="F24" i="17"/>
  <c r="F65" i="19" s="1"/>
  <c r="F16" i="17"/>
  <c r="F57" i="19" s="1"/>
  <c r="F10" i="17"/>
  <c r="D21" i="17"/>
  <c r="D8" i="17"/>
  <c r="F12" i="17"/>
  <c r="F53" i="19" s="1"/>
  <c r="C21" i="17"/>
  <c r="C8" i="17"/>
  <c r="H73" i="19" l="1"/>
  <c r="G73" i="19"/>
  <c r="H70" i="19"/>
  <c r="G70" i="19"/>
  <c r="H75" i="19"/>
  <c r="G75" i="19"/>
  <c r="H65" i="19"/>
  <c r="G65" i="19"/>
  <c r="H71" i="19"/>
  <c r="G71" i="19"/>
  <c r="H66" i="19"/>
  <c r="G66" i="19"/>
  <c r="G72" i="19"/>
  <c r="H72" i="19"/>
  <c r="H69" i="19"/>
  <c r="G69" i="19"/>
  <c r="H67" i="19"/>
  <c r="G67" i="19"/>
  <c r="G63" i="19"/>
  <c r="H63" i="19"/>
  <c r="H68" i="19"/>
  <c r="G68" i="19"/>
  <c r="H74" i="19"/>
  <c r="G74" i="19"/>
  <c r="H56" i="19"/>
  <c r="G56" i="19"/>
  <c r="H55" i="19"/>
  <c r="G55" i="19"/>
  <c r="H59" i="19"/>
  <c r="G59" i="19"/>
  <c r="H60" i="19"/>
  <c r="G60" i="19"/>
  <c r="H57" i="19"/>
  <c r="G57" i="19"/>
  <c r="H53" i="19"/>
  <c r="G53" i="19"/>
  <c r="H58" i="19"/>
  <c r="G58" i="19"/>
  <c r="H52" i="19"/>
  <c r="G52" i="19"/>
  <c r="H54" i="19"/>
  <c r="G54" i="19"/>
  <c r="F62" i="19"/>
  <c r="H62" i="19" s="1"/>
  <c r="F51" i="19"/>
  <c r="H32" i="17"/>
  <c r="H24" i="17"/>
  <c r="H33" i="17"/>
  <c r="H26" i="17"/>
  <c r="H29" i="17"/>
  <c r="H25" i="17"/>
  <c r="H22" i="17"/>
  <c r="H31" i="17"/>
  <c r="H28" i="17"/>
  <c r="H27" i="17"/>
  <c r="H30" i="17"/>
  <c r="H34" i="17"/>
  <c r="H17" i="17"/>
  <c r="H19" i="17"/>
  <c r="H11" i="17"/>
  <c r="H13" i="17"/>
  <c r="H18" i="17"/>
  <c r="H14" i="17"/>
  <c r="H12" i="17"/>
  <c r="H16" i="17"/>
  <c r="H15" i="17"/>
  <c r="H37" i="17"/>
  <c r="H36" i="17" s="1"/>
  <c r="F36" i="17"/>
  <c r="H10" i="17"/>
  <c r="F8" i="17"/>
  <c r="E50" i="17"/>
  <c r="E52" i="17" s="1"/>
  <c r="G48" i="17"/>
  <c r="G50" i="17" s="1"/>
  <c r="G52" i="17" s="1"/>
  <c r="C48" i="17"/>
  <c r="C50" i="17" s="1"/>
  <c r="C52" i="17" s="1"/>
  <c r="D48" i="17"/>
  <c r="D50" i="17" s="1"/>
  <c r="D52" i="17" s="1"/>
  <c r="F21" i="17"/>
  <c r="G51" i="19" l="1"/>
  <c r="G49" i="19" s="1"/>
  <c r="H51" i="19"/>
  <c r="G62" i="19"/>
  <c r="H21" i="17"/>
  <c r="F49" i="19"/>
  <c r="H49" i="19" s="1"/>
  <c r="H8" i="17"/>
  <c r="F48" i="17"/>
  <c r="F50" i="17" s="1"/>
  <c r="F52" i="17" s="1"/>
  <c r="H48" i="17" l="1"/>
  <c r="H50" i="17" s="1"/>
  <c r="H52" i="17" s="1"/>
  <c r="G48" i="19"/>
  <c r="F48" i="19"/>
  <c r="G88" i="19" l="1"/>
  <c r="G90" i="19" s="1"/>
  <c r="F88" i="19"/>
  <c r="H88" i="19" s="1"/>
  <c r="H48" i="19"/>
  <c r="G92" i="19" l="1"/>
  <c r="F90" i="19"/>
  <c r="H90" i="19" s="1"/>
  <c r="F92" i="19" l="1"/>
  <c r="F94" i="19" s="1"/>
  <c r="H92" i="19" l="1"/>
</calcChain>
</file>

<file path=xl/sharedStrings.xml><?xml version="1.0" encoding="utf-8"?>
<sst xmlns="http://schemas.openxmlformats.org/spreadsheetml/2006/main" count="163" uniqueCount="92">
  <si>
    <t xml:space="preserve"> FORMATO</t>
  </si>
  <si>
    <t>PLAN DE INGRESOS, INVERSIONES Y GASTOS 2023</t>
  </si>
  <si>
    <t>VERSION : 01</t>
  </si>
  <si>
    <t>CODIGO: GF-FT-03</t>
  </si>
  <si>
    <t>VIGENTE DESDE 
22-03-2017</t>
  </si>
  <si>
    <t>Cifras en pesos</t>
  </si>
  <si>
    <t>RUBROS</t>
  </si>
  <si>
    <t>INGRESOS OPERACIONALES</t>
  </si>
  <si>
    <t>PAGINA 2 DE 2</t>
  </si>
  <si>
    <t>ANEXO No. 2</t>
  </si>
  <si>
    <t>INVESTIGACIÓN</t>
  </si>
  <si>
    <t>TRANSFERENCIA DE TECNOLOGIA</t>
  </si>
  <si>
    <t xml:space="preserve"> APOYO A LA COMERCIALIZACIÓN</t>
  </si>
  <si>
    <t>TOTAL INVERSIÓN</t>
  </si>
  <si>
    <t>TOTAL FUNCIONAMIENTO</t>
  </si>
  <si>
    <t xml:space="preserve">TOTAL </t>
  </si>
  <si>
    <t>SERVICIOS PERSONALES</t>
  </si>
  <si>
    <t>Sueldo</t>
  </si>
  <si>
    <t>Auxilio de transporte</t>
  </si>
  <si>
    <t>Prima de servicios</t>
  </si>
  <si>
    <t>Bonificación semestral</t>
  </si>
  <si>
    <t>Prima de vacaciones</t>
  </si>
  <si>
    <t>Honorarios</t>
  </si>
  <si>
    <t>Dotación</t>
  </si>
  <si>
    <t>Contratos de Personal Temporal- Jornales</t>
  </si>
  <si>
    <t>Cesantías e intereses</t>
  </si>
  <si>
    <t>Seguridad Social y Fondos privados</t>
  </si>
  <si>
    <t>Cajas de Compensación, ICBF, SENA</t>
  </si>
  <si>
    <t>Salud Ocupacional (Bienestar Social)</t>
  </si>
  <si>
    <t>GASTOS GENERALES</t>
  </si>
  <si>
    <t xml:space="preserve">Muebles, equipo de oficina y software </t>
  </si>
  <si>
    <t>Materiales y suministros</t>
  </si>
  <si>
    <t>Impresos, publicaciones y suscripciones</t>
  </si>
  <si>
    <t>Reparaciones y mantenimiento</t>
  </si>
  <si>
    <t>Servicios públicos</t>
  </si>
  <si>
    <t>Arrendamientos</t>
  </si>
  <si>
    <t>Seguros, impuestos y gastos legales</t>
  </si>
  <si>
    <t>Capacitación y fortalecimiento técnico</t>
  </si>
  <si>
    <t>Gastos bancarios</t>
  </si>
  <si>
    <t>Aseo y vigilancia</t>
  </si>
  <si>
    <t>Viáticos y gastos de viaje</t>
  </si>
  <si>
    <t>Comunicaciones y transportes</t>
  </si>
  <si>
    <t>Rodamiento</t>
  </si>
  <si>
    <t>Comisión de fomento</t>
  </si>
  <si>
    <t>ESTUDIOS Y PROYECTOS</t>
  </si>
  <si>
    <t>*Selección, conservación y evaluación de materiales de interés agronómico.</t>
  </si>
  <si>
    <t>*Manejo sanitario integrado del cultivo de cacao.</t>
  </si>
  <si>
    <t>*Aspectos nutricionales del cultivo de cacao.</t>
  </si>
  <si>
    <t>*Calidad integral del cacao con énfasis en las propiedades fisicoquímicas y sensoriales.</t>
  </si>
  <si>
    <t>*Prácticas agronómicas para el aumento de la producción del cacao.</t>
  </si>
  <si>
    <t>*Construcción de estadísticas del sector cacaotero como herramienta para la sostenibilidad de la actividad productiva.</t>
  </si>
  <si>
    <t>*Apoyo al productor para el manejo sanitario y mejoramiento de la tecnología del cacao.</t>
  </si>
  <si>
    <t>*Capacitación nacional y producción de material de propagación.</t>
  </si>
  <si>
    <t>*Responsabilidad social y medioambiental para el desarrollo sostenible para la cacaocultura.</t>
  </si>
  <si>
    <t>*Posicionamiento del cacao colombiano a nivel nacional e internacional.</t>
  </si>
  <si>
    <t>* Consejo Nacional Cacaotero.</t>
  </si>
  <si>
    <t>SUBTOTAL GASTOS</t>
  </si>
  <si>
    <t>Contraprestación por Administración</t>
  </si>
  <si>
    <t>SUBTOTAL DE PRESUPUESTO</t>
  </si>
  <si>
    <t>Reservas para futuras inversiones y gastos</t>
  </si>
  <si>
    <t>TOTAL PRESUPUESTO GASTOS</t>
  </si>
  <si>
    <t>Anexo No. 1</t>
  </si>
  <si>
    <t>TOTAL EJECUTADO</t>
  </si>
  <si>
    <t>SALDO NO EJECUTADO</t>
  </si>
  <si>
    <t>% EJECUCIÓN</t>
  </si>
  <si>
    <t>Cuota de Fomento</t>
  </si>
  <si>
    <t>Intereses por mora cuota de fomento</t>
  </si>
  <si>
    <t xml:space="preserve">Superávit de Vigencias Anteriores </t>
  </si>
  <si>
    <t>Rendimientos financieros y otros ingresos</t>
  </si>
  <si>
    <t>EGRESOS</t>
  </si>
  <si>
    <t>FUNCIONAMIENTO</t>
  </si>
  <si>
    <t>Contratos de Personal Temporal</t>
  </si>
  <si>
    <t>Seguros,impuestos y gastos legales</t>
  </si>
  <si>
    <t>Viáticos y Gastos de viaje</t>
  </si>
  <si>
    <t>INVERSION</t>
  </si>
  <si>
    <t>*Selección, conservación y evaluación de materiales de interés agronómico</t>
  </si>
  <si>
    <t>*Manejo sanitario integrado del cultivo del cacao</t>
  </si>
  <si>
    <t>*Aspectos nutricionales del cultivo de cacao</t>
  </si>
  <si>
    <t>*Prácticas agronómicas para el aumento de la producción del cacao</t>
  </si>
  <si>
    <t>*Responsabilidad medioambiental y desarrollo sostenible para la cacaocultura.</t>
  </si>
  <si>
    <t>SUBTOTAL PRESUPUESTO</t>
  </si>
  <si>
    <t>TOTAL PRESUPUESTO DE GASTOS $</t>
  </si>
  <si>
    <t>PRESUPUESTO DEFINITIVO</t>
  </si>
  <si>
    <t xml:space="preserve"> </t>
  </si>
  <si>
    <r>
      <t>INGRESOS NO OPERACIONALES</t>
    </r>
    <r>
      <rPr>
        <sz val="13"/>
        <color indexed="8"/>
        <rFont val="Arial"/>
        <family val="2"/>
      </rPr>
      <t xml:space="preserve"> </t>
    </r>
  </si>
  <si>
    <r>
      <t>TOTAL PRESUPUESTO DE  INGRESOS</t>
    </r>
    <r>
      <rPr>
        <sz val="13"/>
        <color indexed="8"/>
        <rFont val="Arial"/>
        <family val="2"/>
      </rPr>
      <t xml:space="preserve"> </t>
    </r>
  </si>
  <si>
    <t>ACDO. 011-2023</t>
  </si>
  <si>
    <t>PPTO. INICIAL IV TRIM</t>
  </si>
  <si>
    <t>PROYECTO DE ACUERDO No. 001-2024</t>
  </si>
  <si>
    <t>CIERRE DEFINITIVO CUARTO TRIMESTRE DE 2023</t>
  </si>
  <si>
    <t>PROYECTO DE ACUERDO No. 001- 2024</t>
  </si>
  <si>
    <t>TRASLADO INTERNO No. 004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</si>
</sst>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 * #,##0.00_ ;_ * \-#,##0.00_ ;_ * &quot;-&quot;??_ ;_ @_ "/>
    <numFmt numFmtId="169" formatCode="_ * #,##0_ ;_ * \-#,##0_ ;_ * &quot;-&quot;??_ ;_ @_ 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   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sz val="13"/>
      <color indexed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7" fillId="0" borderId="0"/>
    <xf numFmtId="0" fontId="5" fillId="0" borderId="0"/>
    <xf numFmtId="0" fontId="12" fillId="0" borderId="0"/>
    <xf numFmtId="0" fontId="8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2">
    <xf numFmtId="0" fontId="0" fillId="0" borderId="0" xfId="0"/>
    <xf numFmtId="0" fontId="14" fillId="0" borderId="1" xfId="39" applyFont="1" applyBorder="1" applyAlignment="1">
      <alignment vertical="center" wrapText="1"/>
    </xf>
    <xf numFmtId="0" fontId="15" fillId="3" borderId="1" xfId="39" applyFont="1" applyFill="1" applyBorder="1" applyAlignment="1">
      <alignment vertical="center" wrapText="1"/>
    </xf>
    <xf numFmtId="169" fontId="16" fillId="3" borderId="1" xfId="17" applyNumberFormat="1" applyFont="1" applyFill="1" applyBorder="1" applyAlignment="1" applyProtection="1"/>
    <xf numFmtId="167" fontId="16" fillId="3" borderId="5" xfId="41" applyNumberFormat="1" applyFont="1" applyFill="1" applyBorder="1" applyAlignment="1" applyProtection="1"/>
    <xf numFmtId="167" fontId="16" fillId="3" borderId="5" xfId="45" applyNumberFormat="1" applyFont="1" applyFill="1" applyBorder="1" applyAlignment="1" applyProtection="1"/>
    <xf numFmtId="0" fontId="17" fillId="0" borderId="0" xfId="40" applyFont="1"/>
    <xf numFmtId="0" fontId="18" fillId="0" borderId="0" xfId="40" applyFont="1" applyAlignment="1">
      <alignment horizontal="left"/>
    </xf>
    <xf numFmtId="167" fontId="17" fillId="0" borderId="0" xfId="41" applyNumberFormat="1" applyFont="1"/>
    <xf numFmtId="0" fontId="17" fillId="0" borderId="0" xfId="40" applyFont="1" applyAlignment="1">
      <alignment horizontal="center"/>
    </xf>
    <xf numFmtId="0" fontId="16" fillId="3" borderId="1" xfId="40" applyFont="1" applyFill="1" applyBorder="1" applyAlignment="1">
      <alignment horizontal="center" vertical="center" wrapText="1"/>
    </xf>
    <xf numFmtId="0" fontId="16" fillId="3" borderId="1" xfId="42" applyFont="1" applyFill="1" applyBorder="1" applyAlignment="1">
      <alignment horizontal="center" wrapText="1"/>
    </xf>
    <xf numFmtId="0" fontId="16" fillId="3" borderId="1" xfId="42" applyFont="1" applyFill="1" applyBorder="1" applyAlignment="1">
      <alignment horizontal="center" vertical="center"/>
    </xf>
    <xf numFmtId="169" fontId="16" fillId="3" borderId="1" xfId="17" applyNumberFormat="1" applyFont="1" applyFill="1" applyBorder="1" applyAlignment="1"/>
    <xf numFmtId="169" fontId="19" fillId="3" borderId="1" xfId="17" applyNumberFormat="1" applyFont="1" applyFill="1" applyBorder="1" applyAlignment="1"/>
    <xf numFmtId="167" fontId="19" fillId="3" borderId="5" xfId="41" applyNumberFormat="1" applyFont="1" applyFill="1" applyBorder="1" applyAlignment="1"/>
    <xf numFmtId="169" fontId="19" fillId="3" borderId="1" xfId="17" applyNumberFormat="1" applyFont="1" applyFill="1" applyBorder="1" applyAlignment="1">
      <alignment horizontal="center"/>
    </xf>
    <xf numFmtId="0" fontId="16" fillId="3" borderId="1" xfId="40" applyFont="1" applyFill="1" applyBorder="1" applyAlignment="1">
      <alignment horizontal="left"/>
    </xf>
    <xf numFmtId="9" fontId="16" fillId="3" borderId="1" xfId="43" applyFont="1" applyFill="1" applyBorder="1" applyAlignment="1">
      <alignment horizontal="center"/>
    </xf>
    <xf numFmtId="3" fontId="20" fillId="0" borderId="1" xfId="40" applyNumberFormat="1" applyFont="1" applyBorder="1" applyAlignment="1">
      <alignment horizontal="left" wrapText="1" readingOrder="1"/>
    </xf>
    <xf numFmtId="169" fontId="20" fillId="0" borderId="1" xfId="17" applyNumberFormat="1" applyFont="1" applyFill="1" applyBorder="1" applyAlignment="1">
      <alignment wrapText="1"/>
    </xf>
    <xf numFmtId="9" fontId="20" fillId="0" borderId="1" xfId="43" applyFont="1" applyFill="1" applyBorder="1" applyAlignment="1">
      <alignment horizontal="center" wrapText="1"/>
    </xf>
    <xf numFmtId="169" fontId="17" fillId="0" borderId="0" xfId="40" applyNumberFormat="1" applyFont="1"/>
    <xf numFmtId="167" fontId="17" fillId="0" borderId="0" xfId="40" applyNumberFormat="1" applyFont="1"/>
    <xf numFmtId="167" fontId="20" fillId="0" borderId="5" xfId="41" applyNumberFormat="1" applyFont="1" applyFill="1" applyBorder="1" applyAlignment="1">
      <alignment wrapText="1"/>
    </xf>
    <xf numFmtId="3" fontId="21" fillId="0" borderId="1" xfId="40" applyNumberFormat="1" applyFont="1" applyBorder="1" applyAlignment="1">
      <alignment horizontal="left" wrapText="1" readingOrder="1"/>
    </xf>
    <xf numFmtId="169" fontId="20" fillId="0" borderId="1" xfId="17" applyNumberFormat="1" applyFont="1" applyFill="1" applyBorder="1" applyAlignment="1">
      <alignment horizontal="center" wrapText="1"/>
    </xf>
    <xf numFmtId="3" fontId="21" fillId="3" borderId="1" xfId="40" applyNumberFormat="1" applyFont="1" applyFill="1" applyBorder="1" applyAlignment="1">
      <alignment vertical="center" wrapText="1" readingOrder="1"/>
    </xf>
    <xf numFmtId="169" fontId="21" fillId="3" borderId="1" xfId="17" applyNumberFormat="1" applyFont="1" applyFill="1" applyBorder="1" applyAlignment="1">
      <alignment vertical="center" wrapText="1"/>
    </xf>
    <xf numFmtId="167" fontId="21" fillId="3" borderId="5" xfId="41" applyNumberFormat="1" applyFont="1" applyFill="1" applyBorder="1" applyAlignment="1">
      <alignment vertical="center" wrapText="1"/>
    </xf>
    <xf numFmtId="3" fontId="21" fillId="3" borderId="1" xfId="40" applyNumberFormat="1" applyFont="1" applyFill="1" applyBorder="1" applyAlignment="1">
      <alignment horizontal="left" wrapText="1" readingOrder="1"/>
    </xf>
    <xf numFmtId="167" fontId="21" fillId="3" borderId="5" xfId="41" applyNumberFormat="1" applyFont="1" applyFill="1" applyBorder="1" applyAlignment="1">
      <alignment wrapText="1"/>
    </xf>
    <xf numFmtId="169" fontId="21" fillId="3" borderId="1" xfId="17" applyNumberFormat="1" applyFont="1" applyFill="1" applyBorder="1" applyAlignment="1">
      <alignment wrapText="1"/>
    </xf>
    <xf numFmtId="169" fontId="21" fillId="0" borderId="1" xfId="17" applyNumberFormat="1" applyFont="1" applyFill="1" applyBorder="1" applyAlignment="1">
      <alignment wrapText="1"/>
    </xf>
    <xf numFmtId="167" fontId="21" fillId="0" borderId="5" xfId="41" applyNumberFormat="1" applyFont="1" applyFill="1" applyBorder="1" applyAlignment="1">
      <alignment wrapText="1"/>
    </xf>
    <xf numFmtId="169" fontId="21" fillId="0" borderId="1" xfId="17" applyNumberFormat="1" applyFont="1" applyFill="1" applyBorder="1" applyAlignment="1">
      <alignment horizontal="center" wrapText="1"/>
    </xf>
    <xf numFmtId="167" fontId="16" fillId="3" borderId="5" xfId="41" applyNumberFormat="1" applyFont="1" applyFill="1" applyBorder="1" applyAlignment="1"/>
    <xf numFmtId="0" fontId="18" fillId="0" borderId="1" xfId="40" applyFont="1" applyBorder="1"/>
    <xf numFmtId="167" fontId="20" fillId="0" borderId="1" xfId="41" applyNumberFormat="1" applyFont="1" applyFill="1" applyBorder="1" applyAlignment="1">
      <alignment wrapText="1"/>
    </xf>
    <xf numFmtId="166" fontId="17" fillId="0" borderId="0" xfId="2" applyNumberFormat="1" applyFont="1"/>
    <xf numFmtId="0" fontId="16" fillId="3" borderId="1" xfId="40" applyFont="1" applyFill="1" applyBorder="1"/>
    <xf numFmtId="38" fontId="14" fillId="0" borderId="1" xfId="44" applyNumberFormat="1" applyFont="1" applyFill="1" applyBorder="1" applyAlignment="1" applyProtection="1">
      <alignment vertical="center" wrapText="1"/>
    </xf>
    <xf numFmtId="166" fontId="14" fillId="2" borderId="1" xfId="41" applyNumberFormat="1" applyFont="1" applyFill="1" applyBorder="1" applyProtection="1"/>
    <xf numFmtId="0" fontId="18" fillId="0" borderId="0" xfId="40" applyFont="1"/>
    <xf numFmtId="0" fontId="17" fillId="0" borderId="0" xfId="15" applyFont="1"/>
    <xf numFmtId="167" fontId="18" fillId="0" borderId="0" xfId="41" applyNumberFormat="1" applyFont="1" applyFill="1" applyAlignment="1"/>
    <xf numFmtId="38" fontId="13" fillId="0" borderId="0" xfId="0" applyNumberFormat="1" applyFont="1"/>
    <xf numFmtId="0" fontId="23" fillId="0" borderId="2" xfId="0" applyFont="1" applyBorder="1"/>
    <xf numFmtId="0" fontId="13" fillId="0" borderId="0" xfId="0" applyFont="1"/>
    <xf numFmtId="0" fontId="23" fillId="0" borderId="3" xfId="0" applyFont="1" applyBorder="1"/>
    <xf numFmtId="0" fontId="13" fillId="0" borderId="0" xfId="0" applyFont="1" applyAlignment="1">
      <alignment wrapText="1"/>
    </xf>
    <xf numFmtId="166" fontId="13" fillId="0" borderId="0" xfId="2" applyNumberFormat="1" applyFont="1" applyFill="1"/>
    <xf numFmtId="38" fontId="15" fillId="3" borderId="1" xfId="6" applyNumberFormat="1" applyFont="1" applyFill="1" applyBorder="1" applyAlignment="1">
      <alignment horizontal="center" vertical="center" wrapText="1"/>
    </xf>
    <xf numFmtId="38" fontId="15" fillId="3" borderId="5" xfId="6" applyNumberFormat="1" applyFont="1" applyFill="1" applyBorder="1" applyAlignment="1">
      <alignment horizontal="center" vertical="center" wrapText="1"/>
    </xf>
    <xf numFmtId="38" fontId="15" fillId="3" borderId="6" xfId="6" applyNumberFormat="1" applyFont="1" applyFill="1" applyBorder="1" applyAlignment="1">
      <alignment horizontal="center" vertical="center" wrapText="1"/>
    </xf>
    <xf numFmtId="38" fontId="15" fillId="3" borderId="2" xfId="6" applyNumberFormat="1" applyFont="1" applyFill="1" applyBorder="1" applyAlignment="1">
      <alignment horizontal="center" vertical="center" wrapText="1"/>
    </xf>
    <xf numFmtId="166" fontId="15" fillId="3" borderId="2" xfId="2" applyNumberFormat="1" applyFont="1" applyFill="1" applyBorder="1" applyAlignment="1" applyProtection="1">
      <alignment horizontal="center" vertical="center" wrapText="1"/>
    </xf>
    <xf numFmtId="38" fontId="15" fillId="0" borderId="0" xfId="3" applyNumberFormat="1" applyFont="1" applyFill="1"/>
    <xf numFmtId="38" fontId="15" fillId="3" borderId="1" xfId="3" applyNumberFormat="1" applyFont="1" applyFill="1" applyBorder="1" applyAlignment="1" applyProtection="1">
      <alignment horizontal="left" wrapText="1"/>
    </xf>
    <xf numFmtId="38" fontId="15" fillId="3" borderId="1" xfId="3" applyNumberFormat="1" applyFont="1" applyFill="1" applyBorder="1" applyAlignment="1" applyProtection="1"/>
    <xf numFmtId="166" fontId="15" fillId="0" borderId="0" xfId="3" applyNumberFormat="1" applyFont="1"/>
    <xf numFmtId="38" fontId="14" fillId="0" borderId="0" xfId="3" applyNumberFormat="1" applyFont="1" applyFill="1"/>
    <xf numFmtId="38" fontId="14" fillId="0" borderId="1" xfId="3" applyNumberFormat="1" applyFont="1" applyFill="1" applyBorder="1" applyAlignment="1" applyProtection="1">
      <alignment vertical="center" wrapText="1"/>
    </xf>
    <xf numFmtId="166" fontId="14" fillId="2" borderId="1" xfId="2" applyNumberFormat="1" applyFont="1" applyFill="1" applyBorder="1" applyProtection="1"/>
    <xf numFmtId="166" fontId="14" fillId="0" borderId="0" xfId="3" applyNumberFormat="1" applyFont="1" applyFill="1"/>
    <xf numFmtId="38" fontId="15" fillId="3" borderId="1" xfId="3" applyNumberFormat="1" applyFont="1" applyFill="1" applyBorder="1" applyAlignment="1" applyProtection="1">
      <alignment horizontal="left" vertical="center" wrapText="1"/>
    </xf>
    <xf numFmtId="166" fontId="15" fillId="3" borderId="1" xfId="2" applyNumberFormat="1" applyFont="1" applyFill="1" applyBorder="1" applyAlignment="1" applyProtection="1"/>
    <xf numFmtId="38" fontId="15" fillId="3" borderId="1" xfId="3" applyNumberFormat="1" applyFont="1" applyFill="1" applyBorder="1" applyAlignment="1" applyProtection="1">
      <alignment vertical="center" wrapText="1"/>
    </xf>
    <xf numFmtId="38" fontId="15" fillId="3" borderId="1" xfId="3" applyNumberFormat="1" applyFont="1" applyFill="1" applyBorder="1" applyProtection="1"/>
    <xf numFmtId="166" fontId="15" fillId="3" borderId="1" xfId="2" applyNumberFormat="1" applyFont="1" applyFill="1" applyBorder="1" applyProtection="1"/>
    <xf numFmtId="38" fontId="14" fillId="0" borderId="1" xfId="3" applyNumberFormat="1" applyFont="1" applyFill="1" applyBorder="1" applyAlignment="1" applyProtection="1">
      <alignment vertical="top" wrapText="1"/>
    </xf>
    <xf numFmtId="38" fontId="15" fillId="3" borderId="1" xfId="3" applyNumberFormat="1" applyFont="1" applyFill="1" applyBorder="1" applyAlignment="1" applyProtection="1">
      <alignment vertical="center" wrapText="1" shrinkToFit="1"/>
    </xf>
    <xf numFmtId="166" fontId="15" fillId="0" borderId="0" xfId="3" applyNumberFormat="1" applyFont="1" applyFill="1"/>
    <xf numFmtId="38" fontId="15" fillId="0" borderId="1" xfId="2" applyNumberFormat="1" applyFont="1" applyFill="1" applyBorder="1" applyAlignment="1" applyProtection="1">
      <alignment vertical="center" wrapText="1" shrinkToFit="1"/>
    </xf>
    <xf numFmtId="38" fontId="14" fillId="0" borderId="1" xfId="6" applyNumberFormat="1" applyFont="1" applyBorder="1"/>
    <xf numFmtId="166" fontId="14" fillId="0" borderId="1" xfId="2" applyNumberFormat="1" applyFont="1" applyFill="1" applyBorder="1" applyProtection="1"/>
    <xf numFmtId="38" fontId="15" fillId="3" borderId="1" xfId="2" applyNumberFormat="1" applyFont="1" applyFill="1" applyBorder="1" applyAlignment="1" applyProtection="1">
      <alignment vertical="center" wrapText="1" shrinkToFit="1"/>
    </xf>
    <xf numFmtId="38" fontId="15" fillId="3" borderId="1" xfId="6" applyNumberFormat="1" applyFont="1" applyFill="1" applyBorder="1"/>
    <xf numFmtId="166" fontId="15" fillId="3" borderId="1" xfId="2" applyNumberFormat="1" applyFont="1" applyFill="1" applyBorder="1"/>
    <xf numFmtId="38" fontId="15" fillId="3" borderId="1" xfId="2" applyNumberFormat="1" applyFont="1" applyFill="1" applyBorder="1" applyAlignment="1" applyProtection="1">
      <alignment horizontal="left" wrapText="1"/>
    </xf>
    <xf numFmtId="38" fontId="24" fillId="3" borderId="1" xfId="0" applyNumberFormat="1" applyFont="1" applyFill="1" applyBorder="1"/>
    <xf numFmtId="166" fontId="24" fillId="3" borderId="1" xfId="2" applyNumberFormat="1" applyFont="1" applyFill="1" applyBorder="1"/>
    <xf numFmtId="38" fontId="13" fillId="0" borderId="0" xfId="0" applyNumberFormat="1" applyFont="1" applyAlignment="1">
      <alignment wrapText="1"/>
    </xf>
    <xf numFmtId="38" fontId="14" fillId="0" borderId="0" xfId="0" applyNumberFormat="1" applyFont="1"/>
    <xf numFmtId="166" fontId="13" fillId="0" borderId="0" xfId="2" applyNumberFormat="1" applyFont="1"/>
    <xf numFmtId="0" fontId="17" fillId="0" borderId="2" xfId="39" applyFont="1" applyBorder="1" applyAlignment="1">
      <alignment horizontal="center"/>
    </xf>
    <xf numFmtId="0" fontId="17" fillId="0" borderId="3" xfId="39" applyFont="1" applyBorder="1" applyAlignment="1">
      <alignment horizontal="center"/>
    </xf>
    <xf numFmtId="0" fontId="17" fillId="0" borderId="4" xfId="39" applyFont="1" applyBorder="1" applyAlignment="1">
      <alignment horizontal="center"/>
    </xf>
    <xf numFmtId="3" fontId="10" fillId="0" borderId="6" xfId="39" applyNumberFormat="1" applyFont="1" applyBorder="1" applyAlignment="1">
      <alignment horizontal="center"/>
    </xf>
    <xf numFmtId="3" fontId="10" fillId="0" borderId="7" xfId="39" applyNumberFormat="1" applyFont="1" applyBorder="1" applyAlignment="1">
      <alignment horizontal="center"/>
    </xf>
    <xf numFmtId="3" fontId="10" fillId="0" borderId="5" xfId="39" applyNumberFormat="1" applyFont="1" applyBorder="1" applyAlignment="1">
      <alignment horizontal="center"/>
    </xf>
    <xf numFmtId="3" fontId="10" fillId="2" borderId="1" xfId="39" applyNumberFormat="1" applyFont="1" applyFill="1" applyBorder="1" applyAlignment="1">
      <alignment horizontal="center" vertical="center"/>
    </xf>
    <xf numFmtId="38" fontId="11" fillId="0" borderId="8" xfId="6" applyNumberFormat="1" applyFont="1" applyBorder="1" applyAlignment="1">
      <alignment horizontal="center"/>
    </xf>
    <xf numFmtId="38" fontId="11" fillId="0" borderId="0" xfId="6" applyNumberFormat="1" applyFont="1" applyAlignment="1">
      <alignment horizontal="center"/>
    </xf>
    <xf numFmtId="0" fontId="18" fillId="0" borderId="8" xfId="40" applyFont="1" applyBorder="1" applyAlignment="1">
      <alignment horizontal="left"/>
    </xf>
    <xf numFmtId="0" fontId="18" fillId="0" borderId="0" xfId="40" applyFont="1" applyAlignment="1">
      <alignment horizontal="left"/>
    </xf>
    <xf numFmtId="0" fontId="16" fillId="3" borderId="1" xfId="40" applyFont="1" applyFill="1" applyBorder="1" applyAlignment="1">
      <alignment horizontal="center" vertical="center" wrapText="1"/>
    </xf>
    <xf numFmtId="167" fontId="16" fillId="3" borderId="2" xfId="41" applyNumberFormat="1" applyFont="1" applyFill="1" applyBorder="1" applyAlignment="1">
      <alignment horizontal="center" vertical="center" wrapText="1"/>
    </xf>
    <xf numFmtId="167" fontId="16" fillId="3" borderId="4" xfId="41" applyNumberFormat="1" applyFont="1" applyFill="1" applyBorder="1" applyAlignment="1">
      <alignment horizontal="center" vertical="center" wrapText="1"/>
    </xf>
    <xf numFmtId="169" fontId="16" fillId="3" borderId="1" xfId="17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</cellXfs>
  <cellStyles count="46">
    <cellStyle name="Hipervínculo 2" xfId="1" xr:uid="{00000000-0005-0000-0000-000000000000}"/>
    <cellStyle name="Millares" xfId="2" builtinId="3"/>
    <cellStyle name="Millares [0] 2" xfId="45" xr:uid="{5A6CA685-7BDA-449C-A9B0-E34DE3A5967A}"/>
    <cellStyle name="Millares 2" xfId="3" xr:uid="{00000000-0005-0000-0000-000002000000}"/>
    <cellStyle name="Millares 2 2" xfId="17" xr:uid="{DD99B653-9D26-4B34-A3C7-72CB9B8F7BF3}"/>
    <cellStyle name="Millares 2 3" xfId="10" xr:uid="{D50E947D-A4F0-46C3-AFE5-30311FFB5CB2}"/>
    <cellStyle name="Millares 2 4" xfId="44" xr:uid="{3B6D959B-9DE1-4DC2-B764-DEC783F40647}"/>
    <cellStyle name="Millares 3" xfId="4" xr:uid="{00000000-0005-0000-0000-000003000000}"/>
    <cellStyle name="Millares 4" xfId="41" xr:uid="{CE421FAC-190A-4383-A10F-DAE9985A124F}"/>
    <cellStyle name="Millares 7" xfId="38" xr:uid="{C36C57D7-5AC6-43F8-A2D7-8E9B9242005B}"/>
    <cellStyle name="Moneda 2" xfId="21" xr:uid="{9A3D3CA5-E288-4886-B48A-6A148469EC4A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11" xr:uid="{B04FDD82-45F9-48E9-BD9E-091372BACC02}"/>
    <cellStyle name="Normal 3" xfId="7" xr:uid="{00000000-0005-0000-0000-000008000000}"/>
    <cellStyle name="Normal 3 2" xfId="15" xr:uid="{2628B720-103D-427E-B201-DC9B55E4AFA8}"/>
    <cellStyle name="Normal 3 2 2" xfId="19" xr:uid="{668A5362-7DBA-4D76-A7BC-89CB05428443}"/>
    <cellStyle name="Normal 3 2 2 2" xfId="29" xr:uid="{AEA5B62E-F8F8-4F67-9930-E71C625B099D}"/>
    <cellStyle name="Normal 3 2 2 2 2" xfId="37" xr:uid="{9D6572DC-E473-4906-83E3-FD5AE7C9ED1F}"/>
    <cellStyle name="Normal 3 2 2 3" xfId="26" xr:uid="{DD5FD6D7-F179-48DB-9060-7F16B6CD0E83}"/>
    <cellStyle name="Normal 3 2 2 4" xfId="34" xr:uid="{14C01ACB-8EC9-4E99-B4A2-0DC4062EE834}"/>
    <cellStyle name="Normal 3 2 3" xfId="28" xr:uid="{2188EDC8-0535-42BD-BEAF-6E61A97CC982}"/>
    <cellStyle name="Normal 3 2 3 2" xfId="36" xr:uid="{E6F4179C-487D-4C87-9792-2B108C17C5D5}"/>
    <cellStyle name="Normal 3 2 3 3" xfId="42" xr:uid="{90D96BB2-C7F8-457C-92CC-C4E26423BD3E}"/>
    <cellStyle name="Normal 3 2 4" xfId="24" xr:uid="{B11A4A4F-0601-4603-A7DB-1DCB0BF5D7E0}"/>
    <cellStyle name="Normal 3 2 5" xfId="32" xr:uid="{FE85F892-0F93-4806-B7EA-AA6ED8548573}"/>
    <cellStyle name="Normal 3 2 6" xfId="40" xr:uid="{B0124C56-84FA-4393-9D32-91D5BF0A402F}"/>
    <cellStyle name="Normal 3 3" xfId="13" xr:uid="{4919EA95-F1AD-4ADA-8250-4B062BF52EE7}"/>
    <cellStyle name="Normal 3 3 2" xfId="20" xr:uid="{C4C3FEF7-BF88-4D6E-9EEF-DC2679468C3E}"/>
    <cellStyle name="Normal 3 3 2 2" xfId="27" xr:uid="{620643F5-FBC6-4085-AD6D-1B7C494880A9}"/>
    <cellStyle name="Normal 3 3 2 3" xfId="35" xr:uid="{47BA9160-F37F-4E3D-B879-785CD70CA6B1}"/>
    <cellStyle name="Normal 3 3 3" xfId="23" xr:uid="{C68666C8-F407-46BD-A98D-AA1E1E8DB1A5}"/>
    <cellStyle name="Normal 3 3 4" xfId="31" xr:uid="{7D071316-907F-4384-8928-D2A7CE18B84E}"/>
    <cellStyle name="Normal 3 4" xfId="18" xr:uid="{67AE1922-3139-4573-BC57-561389AC0C84}"/>
    <cellStyle name="Normal 3 4 2" xfId="25" xr:uid="{71B87B47-854F-451E-BC22-4476EF1D8A21}"/>
    <cellStyle name="Normal 3 4 3" xfId="33" xr:uid="{29829388-FC8C-4BCA-BC62-0C85E7C136EF}"/>
    <cellStyle name="Normal 3 5" xfId="12" xr:uid="{7D8A1322-0B5E-4649-B17F-A35B40D9ECCF}"/>
    <cellStyle name="Normal 3 6" xfId="22" xr:uid="{87CBFC14-01E8-46C8-9440-2DFFE96C677B}"/>
    <cellStyle name="Normal 3 7" xfId="30" xr:uid="{C3E226AD-4194-46E1-9A9A-D2A779F28934}"/>
    <cellStyle name="Normal 4" xfId="8" xr:uid="{00000000-0005-0000-0000-000009000000}"/>
    <cellStyle name="Normal 5" xfId="39" xr:uid="{AC9CA885-1F8F-41D4-A2AC-D9EC018C6C3B}"/>
    <cellStyle name="Normal 5 2" xfId="14" xr:uid="{A2F72E48-F962-461C-BB5A-75647452575E}"/>
    <cellStyle name="Normal 6 2" xfId="9" xr:uid="{00000000-0005-0000-0000-00000A000000}"/>
    <cellStyle name="Porcentaje 2" xfId="16" xr:uid="{D1ABD95D-A2CE-4494-B1E7-467E92C528B3}"/>
    <cellStyle name="Porcentaje 3" xfId="43" xr:uid="{156AC82A-5E22-42E1-A4A7-F89C4979BFE8}"/>
  </cellStyles>
  <dxfs count="2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323853</xdr:colOff>
      <xdr:row>0</xdr:row>
      <xdr:rowOff>64293</xdr:rowOff>
    </xdr:from>
    <xdr:to>
      <xdr:col>1</xdr:col>
      <xdr:colOff>2474119</xdr:colOff>
      <xdr:row>3</xdr:row>
      <xdr:rowOff>207962</xdr:rowOff>
    </xdr:to>
    <xdr:pic>
      <xdr:nvPicPr>
        <xdr:cNvPr id="2" name="Imagen 1" descr="C:\Users\mmerchan\Desktop\COORDPRESUPUESTO2017\VARIOS\LOGOS FNC\LOGO FONDO.jpg">
          <a:extLst>
            <a:ext uri="{FF2B5EF4-FFF2-40B4-BE49-F238E27FC236}">
              <a16:creationId xmlns:a16="http://schemas.microsoft.com/office/drawing/2014/main" id="{33EBE7A8-83FA-4C65-A6CB-B2944A0D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3" y="64293"/>
          <a:ext cx="2147091" cy="772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76200</xdr:rowOff>
    </xdr:from>
    <xdr:to>
      <xdr:col>2</xdr:col>
      <xdr:colOff>0</xdr:colOff>
      <xdr:row>4</xdr:row>
      <xdr:rowOff>55096</xdr:rowOff>
    </xdr:to>
    <xdr:pic>
      <xdr:nvPicPr>
        <xdr:cNvPr id="3226" name="Imagen 1" descr="C:\Users\mmerchan\Desktop\COORDPRESUPUESTO2017\VARIOS\LOGOS FNC\LOGO FONDO.jpg">
          <a:extLst>
            <a:ext uri="{FF2B5EF4-FFF2-40B4-BE49-F238E27FC236}">
              <a16:creationId xmlns:a16="http://schemas.microsoft.com/office/drawing/2014/main" id="{F2EC37C0-CB7F-404C-A820-4B7969E9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2828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fedecacaofnc-my.sharepoint.com/personal/raul_beltran_fedecacao_com_co/Documents/INFORMACI&#211;N%20PPTO%20-%20RAUL/PRESUPUESTO%202023/ACUERDOS%202023/COMISI&#211;N%20JUNIO/Proy%20Acdo%20No.%20007%20de%202023%20Cierre%20Preliminar%20II%20Trimestre%202023.xlsx" TargetMode="External"/><Relationship Id="rId2" Type="http://schemas.microsoft.com/office/2019/04/relationships/externalLinkLongPath" Target="/personal/raul_beltran_fedecacao_com_co/Documents/INFORMACI&#211;N%20PPTO%20-%20RAUL/PRESUPUESTO%202023/ACUERDOS%202023/COMISI&#211;N%20JUNIO/Proy%20Acdo%20No.%20007%20de%202023%20Cierre%20Preliminar%20II%20Trimestre%202023.xlsx?438C3D54" TargetMode="External"/><Relationship Id="rId1" Type="http://schemas.openxmlformats.org/officeDocument/2006/relationships/externalLinkPath" Target="file:///\\438C3D54\Proy%20Acdo%20No.%20007%20de%202023%20Cierre%20Preliminar%20II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Anexo 1"/>
      <sheetName val="Anexo 2"/>
      <sheetName val="Hoja"/>
      <sheetName val="CIERRE PROYECTADO IV TRIM"/>
    </sheetNames>
    <sheetDataSet>
      <sheetData sheetId="0"/>
      <sheetData sheetId="1">
        <row r="47">
          <cell r="E47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EDD3-5E22-428E-A461-D1D372628A8D}">
  <sheetPr>
    <pageSetUpPr fitToPage="1"/>
  </sheetPr>
  <dimension ref="A1:K100"/>
  <sheetViews>
    <sheetView tabSelected="1" topLeftCell="B1" workbookViewId="0">
      <pane xSplit="1" topLeftCell="E1" activePane="topRight" state="frozen"/>
      <selection activeCell="B1" sqref="B1"/>
      <selection pane="topRight" activeCell="J12" sqref="J12"/>
    </sheetView>
  </sheetViews>
  <sheetFormatPr baseColWidth="10" defaultColWidth="11.453125" defaultRowHeight="16.5"/>
  <cols>
    <col min="1" max="1" width="2.54296875" style="6" hidden="1" customWidth="1"/>
    <col min="2" max="2" width="49.1796875" style="6" customWidth="1"/>
    <col min="3" max="3" width="26.54296875" style="6" customWidth="1"/>
    <col min="4" max="4" width="25.26953125" style="44" customWidth="1"/>
    <col min="5" max="5" width="19.81640625" style="44" customWidth="1"/>
    <col min="6" max="6" width="19.81640625" style="8" customWidth="1"/>
    <col min="7" max="7" width="19" style="6" customWidth="1"/>
    <col min="8" max="8" width="14.26953125" style="9" customWidth="1"/>
    <col min="9" max="9" width="18.7265625" style="6" bestFit="1" customWidth="1"/>
    <col min="10" max="10" width="18.1796875" style="6" bestFit="1" customWidth="1"/>
    <col min="11" max="11" width="16.54296875" style="6" bestFit="1" customWidth="1"/>
    <col min="12" max="218" width="11.453125" style="6"/>
    <col min="219" max="219" width="70.1796875" style="6" customWidth="1"/>
    <col min="220" max="220" width="26.1796875" style="6" customWidth="1"/>
    <col min="221" max="237" width="0" style="6" hidden="1" customWidth="1"/>
    <col min="238" max="238" width="23.54296875" style="6" customWidth="1"/>
    <col min="239" max="239" width="12.1796875" style="6" customWidth="1"/>
    <col min="240" max="241" width="11.453125" style="6"/>
    <col min="242" max="242" width="12.26953125" style="6" bestFit="1" customWidth="1"/>
    <col min="243" max="474" width="11.453125" style="6"/>
    <col min="475" max="475" width="70.1796875" style="6" customWidth="1"/>
    <col min="476" max="476" width="26.1796875" style="6" customWidth="1"/>
    <col min="477" max="493" width="0" style="6" hidden="1" customWidth="1"/>
    <col min="494" max="494" width="23.54296875" style="6" customWidth="1"/>
    <col min="495" max="495" width="12.1796875" style="6" customWidth="1"/>
    <col min="496" max="497" width="11.453125" style="6"/>
    <col min="498" max="498" width="12.26953125" style="6" bestFit="1" customWidth="1"/>
    <col min="499" max="730" width="11.453125" style="6"/>
    <col min="731" max="731" width="70.1796875" style="6" customWidth="1"/>
    <col min="732" max="732" width="26.1796875" style="6" customWidth="1"/>
    <col min="733" max="749" width="0" style="6" hidden="1" customWidth="1"/>
    <col min="750" max="750" width="23.54296875" style="6" customWidth="1"/>
    <col min="751" max="751" width="12.1796875" style="6" customWidth="1"/>
    <col min="752" max="753" width="11.453125" style="6"/>
    <col min="754" max="754" width="12.26953125" style="6" bestFit="1" customWidth="1"/>
    <col min="755" max="986" width="11.453125" style="6"/>
    <col min="987" max="987" width="70.1796875" style="6" customWidth="1"/>
    <col min="988" max="988" width="26.1796875" style="6" customWidth="1"/>
    <col min="989" max="1005" width="0" style="6" hidden="1" customWidth="1"/>
    <col min="1006" max="1006" width="23.54296875" style="6" customWidth="1"/>
    <col min="1007" max="1007" width="12.1796875" style="6" customWidth="1"/>
    <col min="1008" max="1009" width="11.453125" style="6"/>
    <col min="1010" max="1010" width="12.26953125" style="6" bestFit="1" customWidth="1"/>
    <col min="1011" max="1242" width="11.453125" style="6"/>
    <col min="1243" max="1243" width="70.1796875" style="6" customWidth="1"/>
    <col min="1244" max="1244" width="26.1796875" style="6" customWidth="1"/>
    <col min="1245" max="1261" width="0" style="6" hidden="1" customWidth="1"/>
    <col min="1262" max="1262" width="23.54296875" style="6" customWidth="1"/>
    <col min="1263" max="1263" width="12.1796875" style="6" customWidth="1"/>
    <col min="1264" max="1265" width="11.453125" style="6"/>
    <col min="1266" max="1266" width="12.26953125" style="6" bestFit="1" customWidth="1"/>
    <col min="1267" max="1498" width="11.453125" style="6"/>
    <col min="1499" max="1499" width="70.1796875" style="6" customWidth="1"/>
    <col min="1500" max="1500" width="26.1796875" style="6" customWidth="1"/>
    <col min="1501" max="1517" width="0" style="6" hidden="1" customWidth="1"/>
    <col min="1518" max="1518" width="23.54296875" style="6" customWidth="1"/>
    <col min="1519" max="1519" width="12.1796875" style="6" customWidth="1"/>
    <col min="1520" max="1521" width="11.453125" style="6"/>
    <col min="1522" max="1522" width="12.26953125" style="6" bestFit="1" customWidth="1"/>
    <col min="1523" max="1754" width="11.453125" style="6"/>
    <col min="1755" max="1755" width="70.1796875" style="6" customWidth="1"/>
    <col min="1756" max="1756" width="26.1796875" style="6" customWidth="1"/>
    <col min="1757" max="1773" width="0" style="6" hidden="1" customWidth="1"/>
    <col min="1774" max="1774" width="23.54296875" style="6" customWidth="1"/>
    <col min="1775" max="1775" width="12.1796875" style="6" customWidth="1"/>
    <col min="1776" max="1777" width="11.453125" style="6"/>
    <col min="1778" max="1778" width="12.26953125" style="6" bestFit="1" customWidth="1"/>
    <col min="1779" max="2010" width="11.453125" style="6"/>
    <col min="2011" max="2011" width="70.1796875" style="6" customWidth="1"/>
    <col min="2012" max="2012" width="26.1796875" style="6" customWidth="1"/>
    <col min="2013" max="2029" width="0" style="6" hidden="1" customWidth="1"/>
    <col min="2030" max="2030" width="23.54296875" style="6" customWidth="1"/>
    <col min="2031" max="2031" width="12.1796875" style="6" customWidth="1"/>
    <col min="2032" max="2033" width="11.453125" style="6"/>
    <col min="2034" max="2034" width="12.26953125" style="6" bestFit="1" customWidth="1"/>
    <col min="2035" max="2266" width="11.453125" style="6"/>
    <col min="2267" max="2267" width="70.1796875" style="6" customWidth="1"/>
    <col min="2268" max="2268" width="26.1796875" style="6" customWidth="1"/>
    <col min="2269" max="2285" width="0" style="6" hidden="1" customWidth="1"/>
    <col min="2286" max="2286" width="23.54296875" style="6" customWidth="1"/>
    <col min="2287" max="2287" width="12.1796875" style="6" customWidth="1"/>
    <col min="2288" max="2289" width="11.453125" style="6"/>
    <col min="2290" max="2290" width="12.26953125" style="6" bestFit="1" customWidth="1"/>
    <col min="2291" max="2522" width="11.453125" style="6"/>
    <col min="2523" max="2523" width="70.1796875" style="6" customWidth="1"/>
    <col min="2524" max="2524" width="26.1796875" style="6" customWidth="1"/>
    <col min="2525" max="2541" width="0" style="6" hidden="1" customWidth="1"/>
    <col min="2542" max="2542" width="23.54296875" style="6" customWidth="1"/>
    <col min="2543" max="2543" width="12.1796875" style="6" customWidth="1"/>
    <col min="2544" max="2545" width="11.453125" style="6"/>
    <col min="2546" max="2546" width="12.26953125" style="6" bestFit="1" customWidth="1"/>
    <col min="2547" max="2778" width="11.453125" style="6"/>
    <col min="2779" max="2779" width="70.1796875" style="6" customWidth="1"/>
    <col min="2780" max="2780" width="26.1796875" style="6" customWidth="1"/>
    <col min="2781" max="2797" width="0" style="6" hidden="1" customWidth="1"/>
    <col min="2798" max="2798" width="23.54296875" style="6" customWidth="1"/>
    <col min="2799" max="2799" width="12.1796875" style="6" customWidth="1"/>
    <col min="2800" max="2801" width="11.453125" style="6"/>
    <col min="2802" max="2802" width="12.26953125" style="6" bestFit="1" customWidth="1"/>
    <col min="2803" max="3034" width="11.453125" style="6"/>
    <col min="3035" max="3035" width="70.1796875" style="6" customWidth="1"/>
    <col min="3036" max="3036" width="26.1796875" style="6" customWidth="1"/>
    <col min="3037" max="3053" width="0" style="6" hidden="1" customWidth="1"/>
    <col min="3054" max="3054" width="23.54296875" style="6" customWidth="1"/>
    <col min="3055" max="3055" width="12.1796875" style="6" customWidth="1"/>
    <col min="3056" max="3057" width="11.453125" style="6"/>
    <col min="3058" max="3058" width="12.26953125" style="6" bestFit="1" customWidth="1"/>
    <col min="3059" max="3290" width="11.453125" style="6"/>
    <col min="3291" max="3291" width="70.1796875" style="6" customWidth="1"/>
    <col min="3292" max="3292" width="26.1796875" style="6" customWidth="1"/>
    <col min="3293" max="3309" width="0" style="6" hidden="1" customWidth="1"/>
    <col min="3310" max="3310" width="23.54296875" style="6" customWidth="1"/>
    <col min="3311" max="3311" width="12.1796875" style="6" customWidth="1"/>
    <col min="3312" max="3313" width="11.453125" style="6"/>
    <col min="3314" max="3314" width="12.26953125" style="6" bestFit="1" customWidth="1"/>
    <col min="3315" max="3546" width="11.453125" style="6"/>
    <col min="3547" max="3547" width="70.1796875" style="6" customWidth="1"/>
    <col min="3548" max="3548" width="26.1796875" style="6" customWidth="1"/>
    <col min="3549" max="3565" width="0" style="6" hidden="1" customWidth="1"/>
    <col min="3566" max="3566" width="23.54296875" style="6" customWidth="1"/>
    <col min="3567" max="3567" width="12.1796875" style="6" customWidth="1"/>
    <col min="3568" max="3569" width="11.453125" style="6"/>
    <col min="3570" max="3570" width="12.26953125" style="6" bestFit="1" customWidth="1"/>
    <col min="3571" max="3802" width="11.453125" style="6"/>
    <col min="3803" max="3803" width="70.1796875" style="6" customWidth="1"/>
    <col min="3804" max="3804" width="26.1796875" style="6" customWidth="1"/>
    <col min="3805" max="3821" width="0" style="6" hidden="1" customWidth="1"/>
    <col min="3822" max="3822" width="23.54296875" style="6" customWidth="1"/>
    <col min="3823" max="3823" width="12.1796875" style="6" customWidth="1"/>
    <col min="3824" max="3825" width="11.453125" style="6"/>
    <col min="3826" max="3826" width="12.26953125" style="6" bestFit="1" customWidth="1"/>
    <col min="3827" max="4058" width="11.453125" style="6"/>
    <col min="4059" max="4059" width="70.1796875" style="6" customWidth="1"/>
    <col min="4060" max="4060" width="26.1796875" style="6" customWidth="1"/>
    <col min="4061" max="4077" width="0" style="6" hidden="1" customWidth="1"/>
    <col min="4078" max="4078" width="23.54296875" style="6" customWidth="1"/>
    <col min="4079" max="4079" width="12.1796875" style="6" customWidth="1"/>
    <col min="4080" max="4081" width="11.453125" style="6"/>
    <col min="4082" max="4082" width="12.26953125" style="6" bestFit="1" customWidth="1"/>
    <col min="4083" max="4314" width="11.453125" style="6"/>
    <col min="4315" max="4315" width="70.1796875" style="6" customWidth="1"/>
    <col min="4316" max="4316" width="26.1796875" style="6" customWidth="1"/>
    <col min="4317" max="4333" width="0" style="6" hidden="1" customWidth="1"/>
    <col min="4334" max="4334" width="23.54296875" style="6" customWidth="1"/>
    <col min="4335" max="4335" width="12.1796875" style="6" customWidth="1"/>
    <col min="4336" max="4337" width="11.453125" style="6"/>
    <col min="4338" max="4338" width="12.26953125" style="6" bestFit="1" customWidth="1"/>
    <col min="4339" max="4570" width="11.453125" style="6"/>
    <col min="4571" max="4571" width="70.1796875" style="6" customWidth="1"/>
    <col min="4572" max="4572" width="26.1796875" style="6" customWidth="1"/>
    <col min="4573" max="4589" width="0" style="6" hidden="1" customWidth="1"/>
    <col min="4590" max="4590" width="23.54296875" style="6" customWidth="1"/>
    <col min="4591" max="4591" width="12.1796875" style="6" customWidth="1"/>
    <col min="4592" max="4593" width="11.453125" style="6"/>
    <col min="4594" max="4594" width="12.26953125" style="6" bestFit="1" customWidth="1"/>
    <col min="4595" max="4826" width="11.453125" style="6"/>
    <col min="4827" max="4827" width="70.1796875" style="6" customWidth="1"/>
    <col min="4828" max="4828" width="26.1796875" style="6" customWidth="1"/>
    <col min="4829" max="4845" width="0" style="6" hidden="1" customWidth="1"/>
    <col min="4846" max="4846" width="23.54296875" style="6" customWidth="1"/>
    <col min="4847" max="4847" width="12.1796875" style="6" customWidth="1"/>
    <col min="4848" max="4849" width="11.453125" style="6"/>
    <col min="4850" max="4850" width="12.26953125" style="6" bestFit="1" customWidth="1"/>
    <col min="4851" max="5082" width="11.453125" style="6"/>
    <col min="5083" max="5083" width="70.1796875" style="6" customWidth="1"/>
    <col min="5084" max="5084" width="26.1796875" style="6" customWidth="1"/>
    <col min="5085" max="5101" width="0" style="6" hidden="1" customWidth="1"/>
    <col min="5102" max="5102" width="23.54296875" style="6" customWidth="1"/>
    <col min="5103" max="5103" width="12.1796875" style="6" customWidth="1"/>
    <col min="5104" max="5105" width="11.453125" style="6"/>
    <col min="5106" max="5106" width="12.26953125" style="6" bestFit="1" customWidth="1"/>
    <col min="5107" max="5338" width="11.453125" style="6"/>
    <col min="5339" max="5339" width="70.1796875" style="6" customWidth="1"/>
    <col min="5340" max="5340" width="26.1796875" style="6" customWidth="1"/>
    <col min="5341" max="5357" width="0" style="6" hidden="1" customWidth="1"/>
    <col min="5358" max="5358" width="23.54296875" style="6" customWidth="1"/>
    <col min="5359" max="5359" width="12.1796875" style="6" customWidth="1"/>
    <col min="5360" max="5361" width="11.453125" style="6"/>
    <col min="5362" max="5362" width="12.26953125" style="6" bestFit="1" customWidth="1"/>
    <col min="5363" max="5594" width="11.453125" style="6"/>
    <col min="5595" max="5595" width="70.1796875" style="6" customWidth="1"/>
    <col min="5596" max="5596" width="26.1796875" style="6" customWidth="1"/>
    <col min="5597" max="5613" width="0" style="6" hidden="1" customWidth="1"/>
    <col min="5614" max="5614" width="23.54296875" style="6" customWidth="1"/>
    <col min="5615" max="5615" width="12.1796875" style="6" customWidth="1"/>
    <col min="5616" max="5617" width="11.453125" style="6"/>
    <col min="5618" max="5618" width="12.26953125" style="6" bestFit="1" customWidth="1"/>
    <col min="5619" max="5850" width="11.453125" style="6"/>
    <col min="5851" max="5851" width="70.1796875" style="6" customWidth="1"/>
    <col min="5852" max="5852" width="26.1796875" style="6" customWidth="1"/>
    <col min="5853" max="5869" width="0" style="6" hidden="1" customWidth="1"/>
    <col min="5870" max="5870" width="23.54296875" style="6" customWidth="1"/>
    <col min="5871" max="5871" width="12.1796875" style="6" customWidth="1"/>
    <col min="5872" max="5873" width="11.453125" style="6"/>
    <col min="5874" max="5874" width="12.26953125" style="6" bestFit="1" customWidth="1"/>
    <col min="5875" max="6106" width="11.453125" style="6"/>
    <col min="6107" max="6107" width="70.1796875" style="6" customWidth="1"/>
    <col min="6108" max="6108" width="26.1796875" style="6" customWidth="1"/>
    <col min="6109" max="6125" width="0" style="6" hidden="1" customWidth="1"/>
    <col min="6126" max="6126" width="23.54296875" style="6" customWidth="1"/>
    <col min="6127" max="6127" width="12.1796875" style="6" customWidth="1"/>
    <col min="6128" max="6129" width="11.453125" style="6"/>
    <col min="6130" max="6130" width="12.26953125" style="6" bestFit="1" customWidth="1"/>
    <col min="6131" max="6362" width="11.453125" style="6"/>
    <col min="6363" max="6363" width="70.1796875" style="6" customWidth="1"/>
    <col min="6364" max="6364" width="26.1796875" style="6" customWidth="1"/>
    <col min="6365" max="6381" width="0" style="6" hidden="1" customWidth="1"/>
    <col min="6382" max="6382" width="23.54296875" style="6" customWidth="1"/>
    <col min="6383" max="6383" width="12.1796875" style="6" customWidth="1"/>
    <col min="6384" max="6385" width="11.453125" style="6"/>
    <col min="6386" max="6386" width="12.26953125" style="6" bestFit="1" customWidth="1"/>
    <col min="6387" max="6618" width="11.453125" style="6"/>
    <col min="6619" max="6619" width="70.1796875" style="6" customWidth="1"/>
    <col min="6620" max="6620" width="26.1796875" style="6" customWidth="1"/>
    <col min="6621" max="6637" width="0" style="6" hidden="1" customWidth="1"/>
    <col min="6638" max="6638" width="23.54296875" style="6" customWidth="1"/>
    <col min="6639" max="6639" width="12.1796875" style="6" customWidth="1"/>
    <col min="6640" max="6641" width="11.453125" style="6"/>
    <col min="6642" max="6642" width="12.26953125" style="6" bestFit="1" customWidth="1"/>
    <col min="6643" max="6874" width="11.453125" style="6"/>
    <col min="6875" max="6875" width="70.1796875" style="6" customWidth="1"/>
    <col min="6876" max="6876" width="26.1796875" style="6" customWidth="1"/>
    <col min="6877" max="6893" width="0" style="6" hidden="1" customWidth="1"/>
    <col min="6894" max="6894" width="23.54296875" style="6" customWidth="1"/>
    <col min="6895" max="6895" width="12.1796875" style="6" customWidth="1"/>
    <col min="6896" max="6897" width="11.453125" style="6"/>
    <col min="6898" max="6898" width="12.26953125" style="6" bestFit="1" customWidth="1"/>
    <col min="6899" max="7130" width="11.453125" style="6"/>
    <col min="7131" max="7131" width="70.1796875" style="6" customWidth="1"/>
    <col min="7132" max="7132" width="26.1796875" style="6" customWidth="1"/>
    <col min="7133" max="7149" width="0" style="6" hidden="1" customWidth="1"/>
    <col min="7150" max="7150" width="23.54296875" style="6" customWidth="1"/>
    <col min="7151" max="7151" width="12.1796875" style="6" customWidth="1"/>
    <col min="7152" max="7153" width="11.453125" style="6"/>
    <col min="7154" max="7154" width="12.26953125" style="6" bestFit="1" customWidth="1"/>
    <col min="7155" max="7386" width="11.453125" style="6"/>
    <col min="7387" max="7387" width="70.1796875" style="6" customWidth="1"/>
    <col min="7388" max="7388" width="26.1796875" style="6" customWidth="1"/>
    <col min="7389" max="7405" width="0" style="6" hidden="1" customWidth="1"/>
    <col min="7406" max="7406" width="23.54296875" style="6" customWidth="1"/>
    <col min="7407" max="7407" width="12.1796875" style="6" customWidth="1"/>
    <col min="7408" max="7409" width="11.453125" style="6"/>
    <col min="7410" max="7410" width="12.26953125" style="6" bestFit="1" customWidth="1"/>
    <col min="7411" max="7642" width="11.453125" style="6"/>
    <col min="7643" max="7643" width="70.1796875" style="6" customWidth="1"/>
    <col min="7644" max="7644" width="26.1796875" style="6" customWidth="1"/>
    <col min="7645" max="7661" width="0" style="6" hidden="1" customWidth="1"/>
    <col min="7662" max="7662" width="23.54296875" style="6" customWidth="1"/>
    <col min="7663" max="7663" width="12.1796875" style="6" customWidth="1"/>
    <col min="7664" max="7665" width="11.453125" style="6"/>
    <col min="7666" max="7666" width="12.26953125" style="6" bestFit="1" customWidth="1"/>
    <col min="7667" max="7898" width="11.453125" style="6"/>
    <col min="7899" max="7899" width="70.1796875" style="6" customWidth="1"/>
    <col min="7900" max="7900" width="26.1796875" style="6" customWidth="1"/>
    <col min="7901" max="7917" width="0" style="6" hidden="1" customWidth="1"/>
    <col min="7918" max="7918" width="23.54296875" style="6" customWidth="1"/>
    <col min="7919" max="7919" width="12.1796875" style="6" customWidth="1"/>
    <col min="7920" max="7921" width="11.453125" style="6"/>
    <col min="7922" max="7922" width="12.26953125" style="6" bestFit="1" customWidth="1"/>
    <col min="7923" max="8154" width="11.453125" style="6"/>
    <col min="8155" max="8155" width="70.1796875" style="6" customWidth="1"/>
    <col min="8156" max="8156" width="26.1796875" style="6" customWidth="1"/>
    <col min="8157" max="8173" width="0" style="6" hidden="1" customWidth="1"/>
    <col min="8174" max="8174" width="23.54296875" style="6" customWidth="1"/>
    <col min="8175" max="8175" width="12.1796875" style="6" customWidth="1"/>
    <col min="8176" max="8177" width="11.453125" style="6"/>
    <col min="8178" max="8178" width="12.26953125" style="6" bestFit="1" customWidth="1"/>
    <col min="8179" max="8410" width="11.453125" style="6"/>
    <col min="8411" max="8411" width="70.1796875" style="6" customWidth="1"/>
    <col min="8412" max="8412" width="26.1796875" style="6" customWidth="1"/>
    <col min="8413" max="8429" width="0" style="6" hidden="1" customWidth="1"/>
    <col min="8430" max="8430" width="23.54296875" style="6" customWidth="1"/>
    <col min="8431" max="8431" width="12.1796875" style="6" customWidth="1"/>
    <col min="8432" max="8433" width="11.453125" style="6"/>
    <col min="8434" max="8434" width="12.26953125" style="6" bestFit="1" customWidth="1"/>
    <col min="8435" max="8666" width="11.453125" style="6"/>
    <col min="8667" max="8667" width="70.1796875" style="6" customWidth="1"/>
    <col min="8668" max="8668" width="26.1796875" style="6" customWidth="1"/>
    <col min="8669" max="8685" width="0" style="6" hidden="1" customWidth="1"/>
    <col min="8686" max="8686" width="23.54296875" style="6" customWidth="1"/>
    <col min="8687" max="8687" width="12.1796875" style="6" customWidth="1"/>
    <col min="8688" max="8689" width="11.453125" style="6"/>
    <col min="8690" max="8690" width="12.26953125" style="6" bestFit="1" customWidth="1"/>
    <col min="8691" max="8922" width="11.453125" style="6"/>
    <col min="8923" max="8923" width="70.1796875" style="6" customWidth="1"/>
    <col min="8924" max="8924" width="26.1796875" style="6" customWidth="1"/>
    <col min="8925" max="8941" width="0" style="6" hidden="1" customWidth="1"/>
    <col min="8942" max="8942" width="23.54296875" style="6" customWidth="1"/>
    <col min="8943" max="8943" width="12.1796875" style="6" customWidth="1"/>
    <col min="8944" max="8945" width="11.453125" style="6"/>
    <col min="8946" max="8946" width="12.26953125" style="6" bestFit="1" customWidth="1"/>
    <col min="8947" max="9178" width="11.453125" style="6"/>
    <col min="9179" max="9179" width="70.1796875" style="6" customWidth="1"/>
    <col min="9180" max="9180" width="26.1796875" style="6" customWidth="1"/>
    <col min="9181" max="9197" width="0" style="6" hidden="1" customWidth="1"/>
    <col min="9198" max="9198" width="23.54296875" style="6" customWidth="1"/>
    <col min="9199" max="9199" width="12.1796875" style="6" customWidth="1"/>
    <col min="9200" max="9201" width="11.453125" style="6"/>
    <col min="9202" max="9202" width="12.26953125" style="6" bestFit="1" customWidth="1"/>
    <col min="9203" max="9434" width="11.453125" style="6"/>
    <col min="9435" max="9435" width="70.1796875" style="6" customWidth="1"/>
    <col min="9436" max="9436" width="26.1796875" style="6" customWidth="1"/>
    <col min="9437" max="9453" width="0" style="6" hidden="1" customWidth="1"/>
    <col min="9454" max="9454" width="23.54296875" style="6" customWidth="1"/>
    <col min="9455" max="9455" width="12.1796875" style="6" customWidth="1"/>
    <col min="9456" max="9457" width="11.453125" style="6"/>
    <col min="9458" max="9458" width="12.26953125" style="6" bestFit="1" customWidth="1"/>
    <col min="9459" max="9690" width="11.453125" style="6"/>
    <col min="9691" max="9691" width="70.1796875" style="6" customWidth="1"/>
    <col min="9692" max="9692" width="26.1796875" style="6" customWidth="1"/>
    <col min="9693" max="9709" width="0" style="6" hidden="1" customWidth="1"/>
    <col min="9710" max="9710" width="23.54296875" style="6" customWidth="1"/>
    <col min="9711" max="9711" width="12.1796875" style="6" customWidth="1"/>
    <col min="9712" max="9713" width="11.453125" style="6"/>
    <col min="9714" max="9714" width="12.26953125" style="6" bestFit="1" customWidth="1"/>
    <col min="9715" max="9946" width="11.453125" style="6"/>
    <col min="9947" max="9947" width="70.1796875" style="6" customWidth="1"/>
    <col min="9948" max="9948" width="26.1796875" style="6" customWidth="1"/>
    <col min="9949" max="9965" width="0" style="6" hidden="1" customWidth="1"/>
    <col min="9966" max="9966" width="23.54296875" style="6" customWidth="1"/>
    <col min="9967" max="9967" width="12.1796875" style="6" customWidth="1"/>
    <col min="9968" max="9969" width="11.453125" style="6"/>
    <col min="9970" max="9970" width="12.26953125" style="6" bestFit="1" customWidth="1"/>
    <col min="9971" max="10202" width="11.453125" style="6"/>
    <col min="10203" max="10203" width="70.1796875" style="6" customWidth="1"/>
    <col min="10204" max="10204" width="26.1796875" style="6" customWidth="1"/>
    <col min="10205" max="10221" width="0" style="6" hidden="1" customWidth="1"/>
    <col min="10222" max="10222" width="23.54296875" style="6" customWidth="1"/>
    <col min="10223" max="10223" width="12.1796875" style="6" customWidth="1"/>
    <col min="10224" max="10225" width="11.453125" style="6"/>
    <col min="10226" max="10226" width="12.26953125" style="6" bestFit="1" customWidth="1"/>
    <col min="10227" max="10458" width="11.453125" style="6"/>
    <col min="10459" max="10459" width="70.1796875" style="6" customWidth="1"/>
    <col min="10460" max="10460" width="26.1796875" style="6" customWidth="1"/>
    <col min="10461" max="10477" width="0" style="6" hidden="1" customWidth="1"/>
    <col min="10478" max="10478" width="23.54296875" style="6" customWidth="1"/>
    <col min="10479" max="10479" width="12.1796875" style="6" customWidth="1"/>
    <col min="10480" max="10481" width="11.453125" style="6"/>
    <col min="10482" max="10482" width="12.26953125" style="6" bestFit="1" customWidth="1"/>
    <col min="10483" max="10714" width="11.453125" style="6"/>
    <col min="10715" max="10715" width="70.1796875" style="6" customWidth="1"/>
    <col min="10716" max="10716" width="26.1796875" style="6" customWidth="1"/>
    <col min="10717" max="10733" width="0" style="6" hidden="1" customWidth="1"/>
    <col min="10734" max="10734" width="23.54296875" style="6" customWidth="1"/>
    <col min="10735" max="10735" width="12.1796875" style="6" customWidth="1"/>
    <col min="10736" max="10737" width="11.453125" style="6"/>
    <col min="10738" max="10738" width="12.26953125" style="6" bestFit="1" customWidth="1"/>
    <col min="10739" max="10970" width="11.453125" style="6"/>
    <col min="10971" max="10971" width="70.1796875" style="6" customWidth="1"/>
    <col min="10972" max="10972" width="26.1796875" style="6" customWidth="1"/>
    <col min="10973" max="10989" width="0" style="6" hidden="1" customWidth="1"/>
    <col min="10990" max="10990" width="23.54296875" style="6" customWidth="1"/>
    <col min="10991" max="10991" width="12.1796875" style="6" customWidth="1"/>
    <col min="10992" max="10993" width="11.453125" style="6"/>
    <col min="10994" max="10994" width="12.26953125" style="6" bestFit="1" customWidth="1"/>
    <col min="10995" max="11226" width="11.453125" style="6"/>
    <col min="11227" max="11227" width="70.1796875" style="6" customWidth="1"/>
    <col min="11228" max="11228" width="26.1796875" style="6" customWidth="1"/>
    <col min="11229" max="11245" width="0" style="6" hidden="1" customWidth="1"/>
    <col min="11246" max="11246" width="23.54296875" style="6" customWidth="1"/>
    <col min="11247" max="11247" width="12.1796875" style="6" customWidth="1"/>
    <col min="11248" max="11249" width="11.453125" style="6"/>
    <col min="11250" max="11250" width="12.26953125" style="6" bestFit="1" customWidth="1"/>
    <col min="11251" max="11482" width="11.453125" style="6"/>
    <col min="11483" max="11483" width="70.1796875" style="6" customWidth="1"/>
    <col min="11484" max="11484" width="26.1796875" style="6" customWidth="1"/>
    <col min="11485" max="11501" width="0" style="6" hidden="1" customWidth="1"/>
    <col min="11502" max="11502" width="23.54296875" style="6" customWidth="1"/>
    <col min="11503" max="11503" width="12.1796875" style="6" customWidth="1"/>
    <col min="11504" max="11505" width="11.453125" style="6"/>
    <col min="11506" max="11506" width="12.26953125" style="6" bestFit="1" customWidth="1"/>
    <col min="11507" max="11738" width="11.453125" style="6"/>
    <col min="11739" max="11739" width="70.1796875" style="6" customWidth="1"/>
    <col min="11740" max="11740" width="26.1796875" style="6" customWidth="1"/>
    <col min="11741" max="11757" width="0" style="6" hidden="1" customWidth="1"/>
    <col min="11758" max="11758" width="23.54296875" style="6" customWidth="1"/>
    <col min="11759" max="11759" width="12.1796875" style="6" customWidth="1"/>
    <col min="11760" max="11761" width="11.453125" style="6"/>
    <col min="11762" max="11762" width="12.26953125" style="6" bestFit="1" customWidth="1"/>
    <col min="11763" max="11994" width="11.453125" style="6"/>
    <col min="11995" max="11995" width="70.1796875" style="6" customWidth="1"/>
    <col min="11996" max="11996" width="26.1796875" style="6" customWidth="1"/>
    <col min="11997" max="12013" width="0" style="6" hidden="1" customWidth="1"/>
    <col min="12014" max="12014" width="23.54296875" style="6" customWidth="1"/>
    <col min="12015" max="12015" width="12.1796875" style="6" customWidth="1"/>
    <col min="12016" max="12017" width="11.453125" style="6"/>
    <col min="12018" max="12018" width="12.26953125" style="6" bestFit="1" customWidth="1"/>
    <col min="12019" max="12250" width="11.453125" style="6"/>
    <col min="12251" max="12251" width="70.1796875" style="6" customWidth="1"/>
    <col min="12252" max="12252" width="26.1796875" style="6" customWidth="1"/>
    <col min="12253" max="12269" width="0" style="6" hidden="1" customWidth="1"/>
    <col min="12270" max="12270" width="23.54296875" style="6" customWidth="1"/>
    <col min="12271" max="12271" width="12.1796875" style="6" customWidth="1"/>
    <col min="12272" max="12273" width="11.453125" style="6"/>
    <col min="12274" max="12274" width="12.26953125" style="6" bestFit="1" customWidth="1"/>
    <col min="12275" max="12506" width="11.453125" style="6"/>
    <col min="12507" max="12507" width="70.1796875" style="6" customWidth="1"/>
    <col min="12508" max="12508" width="26.1796875" style="6" customWidth="1"/>
    <col min="12509" max="12525" width="0" style="6" hidden="1" customWidth="1"/>
    <col min="12526" max="12526" width="23.54296875" style="6" customWidth="1"/>
    <col min="12527" max="12527" width="12.1796875" style="6" customWidth="1"/>
    <col min="12528" max="12529" width="11.453125" style="6"/>
    <col min="12530" max="12530" width="12.26953125" style="6" bestFit="1" customWidth="1"/>
    <col min="12531" max="12762" width="11.453125" style="6"/>
    <col min="12763" max="12763" width="70.1796875" style="6" customWidth="1"/>
    <col min="12764" max="12764" width="26.1796875" style="6" customWidth="1"/>
    <col min="12765" max="12781" width="0" style="6" hidden="1" customWidth="1"/>
    <col min="12782" max="12782" width="23.54296875" style="6" customWidth="1"/>
    <col min="12783" max="12783" width="12.1796875" style="6" customWidth="1"/>
    <col min="12784" max="12785" width="11.453125" style="6"/>
    <col min="12786" max="12786" width="12.26953125" style="6" bestFit="1" customWidth="1"/>
    <col min="12787" max="13018" width="11.453125" style="6"/>
    <col min="13019" max="13019" width="70.1796875" style="6" customWidth="1"/>
    <col min="13020" max="13020" width="26.1796875" style="6" customWidth="1"/>
    <col min="13021" max="13037" width="0" style="6" hidden="1" customWidth="1"/>
    <col min="13038" max="13038" width="23.54296875" style="6" customWidth="1"/>
    <col min="13039" max="13039" width="12.1796875" style="6" customWidth="1"/>
    <col min="13040" max="13041" width="11.453125" style="6"/>
    <col min="13042" max="13042" width="12.26953125" style="6" bestFit="1" customWidth="1"/>
    <col min="13043" max="13274" width="11.453125" style="6"/>
    <col min="13275" max="13275" width="70.1796875" style="6" customWidth="1"/>
    <col min="13276" max="13276" width="26.1796875" style="6" customWidth="1"/>
    <col min="13277" max="13293" width="0" style="6" hidden="1" customWidth="1"/>
    <col min="13294" max="13294" width="23.54296875" style="6" customWidth="1"/>
    <col min="13295" max="13295" width="12.1796875" style="6" customWidth="1"/>
    <col min="13296" max="13297" width="11.453125" style="6"/>
    <col min="13298" max="13298" width="12.26953125" style="6" bestFit="1" customWidth="1"/>
    <col min="13299" max="13530" width="11.453125" style="6"/>
    <col min="13531" max="13531" width="70.1796875" style="6" customWidth="1"/>
    <col min="13532" max="13532" width="26.1796875" style="6" customWidth="1"/>
    <col min="13533" max="13549" width="0" style="6" hidden="1" customWidth="1"/>
    <col min="13550" max="13550" width="23.54296875" style="6" customWidth="1"/>
    <col min="13551" max="13551" width="12.1796875" style="6" customWidth="1"/>
    <col min="13552" max="13553" width="11.453125" style="6"/>
    <col min="13554" max="13554" width="12.26953125" style="6" bestFit="1" customWidth="1"/>
    <col min="13555" max="13786" width="11.453125" style="6"/>
    <col min="13787" max="13787" width="70.1796875" style="6" customWidth="1"/>
    <col min="13788" max="13788" width="26.1796875" style="6" customWidth="1"/>
    <col min="13789" max="13805" width="0" style="6" hidden="1" customWidth="1"/>
    <col min="13806" max="13806" width="23.54296875" style="6" customWidth="1"/>
    <col min="13807" max="13807" width="12.1796875" style="6" customWidth="1"/>
    <col min="13808" max="13809" width="11.453125" style="6"/>
    <col min="13810" max="13810" width="12.26953125" style="6" bestFit="1" customWidth="1"/>
    <col min="13811" max="14042" width="11.453125" style="6"/>
    <col min="14043" max="14043" width="70.1796875" style="6" customWidth="1"/>
    <col min="14044" max="14044" width="26.1796875" style="6" customWidth="1"/>
    <col min="14045" max="14061" width="0" style="6" hidden="1" customWidth="1"/>
    <col min="14062" max="14062" width="23.54296875" style="6" customWidth="1"/>
    <col min="14063" max="14063" width="12.1796875" style="6" customWidth="1"/>
    <col min="14064" max="14065" width="11.453125" style="6"/>
    <col min="14066" max="14066" width="12.26953125" style="6" bestFit="1" customWidth="1"/>
    <col min="14067" max="14298" width="11.453125" style="6"/>
    <col min="14299" max="14299" width="70.1796875" style="6" customWidth="1"/>
    <col min="14300" max="14300" width="26.1796875" style="6" customWidth="1"/>
    <col min="14301" max="14317" width="0" style="6" hidden="1" customWidth="1"/>
    <col min="14318" max="14318" width="23.54296875" style="6" customWidth="1"/>
    <col min="14319" max="14319" width="12.1796875" style="6" customWidth="1"/>
    <col min="14320" max="14321" width="11.453125" style="6"/>
    <col min="14322" max="14322" width="12.26953125" style="6" bestFit="1" customWidth="1"/>
    <col min="14323" max="14554" width="11.453125" style="6"/>
    <col min="14555" max="14555" width="70.1796875" style="6" customWidth="1"/>
    <col min="14556" max="14556" width="26.1796875" style="6" customWidth="1"/>
    <col min="14557" max="14573" width="0" style="6" hidden="1" customWidth="1"/>
    <col min="14574" max="14574" width="23.54296875" style="6" customWidth="1"/>
    <col min="14575" max="14575" width="12.1796875" style="6" customWidth="1"/>
    <col min="14576" max="14577" width="11.453125" style="6"/>
    <col min="14578" max="14578" width="12.26953125" style="6" bestFit="1" customWidth="1"/>
    <col min="14579" max="14810" width="11.453125" style="6"/>
    <col min="14811" max="14811" width="70.1796875" style="6" customWidth="1"/>
    <col min="14812" max="14812" width="26.1796875" style="6" customWidth="1"/>
    <col min="14813" max="14829" width="0" style="6" hidden="1" customWidth="1"/>
    <col min="14830" max="14830" width="23.54296875" style="6" customWidth="1"/>
    <col min="14831" max="14831" width="12.1796875" style="6" customWidth="1"/>
    <col min="14832" max="14833" width="11.453125" style="6"/>
    <col min="14834" max="14834" width="12.26953125" style="6" bestFit="1" customWidth="1"/>
    <col min="14835" max="15066" width="11.453125" style="6"/>
    <col min="15067" max="15067" width="70.1796875" style="6" customWidth="1"/>
    <col min="15068" max="15068" width="26.1796875" style="6" customWidth="1"/>
    <col min="15069" max="15085" width="0" style="6" hidden="1" customWidth="1"/>
    <col min="15086" max="15086" width="23.54296875" style="6" customWidth="1"/>
    <col min="15087" max="15087" width="12.1796875" style="6" customWidth="1"/>
    <col min="15088" max="15089" width="11.453125" style="6"/>
    <col min="15090" max="15090" width="12.26953125" style="6" bestFit="1" customWidth="1"/>
    <col min="15091" max="15322" width="11.453125" style="6"/>
    <col min="15323" max="15323" width="70.1796875" style="6" customWidth="1"/>
    <col min="15324" max="15324" width="26.1796875" style="6" customWidth="1"/>
    <col min="15325" max="15341" width="0" style="6" hidden="1" customWidth="1"/>
    <col min="15342" max="15342" width="23.54296875" style="6" customWidth="1"/>
    <col min="15343" max="15343" width="12.1796875" style="6" customWidth="1"/>
    <col min="15344" max="15345" width="11.453125" style="6"/>
    <col min="15346" max="15346" width="12.26953125" style="6" bestFit="1" customWidth="1"/>
    <col min="15347" max="15578" width="11.453125" style="6"/>
    <col min="15579" max="15579" width="70.1796875" style="6" customWidth="1"/>
    <col min="15580" max="15580" width="26.1796875" style="6" customWidth="1"/>
    <col min="15581" max="15597" width="0" style="6" hidden="1" customWidth="1"/>
    <col min="15598" max="15598" width="23.54296875" style="6" customWidth="1"/>
    <col min="15599" max="15599" width="12.1796875" style="6" customWidth="1"/>
    <col min="15600" max="15601" width="11.453125" style="6"/>
    <col min="15602" max="15602" width="12.26953125" style="6" bestFit="1" customWidth="1"/>
    <col min="15603" max="15834" width="11.453125" style="6"/>
    <col min="15835" max="15835" width="70.1796875" style="6" customWidth="1"/>
    <col min="15836" max="15836" width="26.1796875" style="6" customWidth="1"/>
    <col min="15837" max="15853" width="0" style="6" hidden="1" customWidth="1"/>
    <col min="15854" max="15854" width="23.54296875" style="6" customWidth="1"/>
    <col min="15855" max="15855" width="12.1796875" style="6" customWidth="1"/>
    <col min="15856" max="15857" width="11.453125" style="6"/>
    <col min="15858" max="15858" width="12.26953125" style="6" bestFit="1" customWidth="1"/>
    <col min="15859" max="16090" width="11.453125" style="6"/>
    <col min="16091" max="16091" width="70.1796875" style="6" customWidth="1"/>
    <col min="16092" max="16092" width="26.1796875" style="6" customWidth="1"/>
    <col min="16093" max="16109" width="0" style="6" hidden="1" customWidth="1"/>
    <col min="16110" max="16110" width="23.54296875" style="6" customWidth="1"/>
    <col min="16111" max="16111" width="12.1796875" style="6" customWidth="1"/>
    <col min="16112" max="16113" width="11.453125" style="6"/>
    <col min="16114" max="16114" width="12.26953125" style="6" bestFit="1" customWidth="1"/>
    <col min="16115" max="16384" width="11.453125" style="6"/>
  </cols>
  <sheetData>
    <row r="1" spans="2:11">
      <c r="B1" s="85"/>
      <c r="C1" s="88" t="s">
        <v>0</v>
      </c>
      <c r="D1" s="89"/>
      <c r="E1" s="89"/>
      <c r="F1" s="90"/>
      <c r="G1" s="91" t="s">
        <v>8</v>
      </c>
      <c r="H1" s="91"/>
    </row>
    <row r="2" spans="2:11">
      <c r="B2" s="86"/>
      <c r="C2" s="88" t="s">
        <v>1</v>
      </c>
      <c r="D2" s="89"/>
      <c r="E2" s="89"/>
      <c r="F2" s="90"/>
      <c r="G2" s="91" t="s">
        <v>2</v>
      </c>
      <c r="H2" s="91"/>
    </row>
    <row r="3" spans="2:11" ht="18" customHeight="1">
      <c r="B3" s="86"/>
      <c r="C3" s="88" t="s">
        <v>89</v>
      </c>
      <c r="D3" s="89"/>
      <c r="E3" s="89"/>
      <c r="F3" s="90"/>
      <c r="G3" s="91" t="s">
        <v>3</v>
      </c>
      <c r="H3" s="91"/>
    </row>
    <row r="4" spans="2:11">
      <c r="B4" s="87"/>
      <c r="C4" s="88" t="s">
        <v>88</v>
      </c>
      <c r="D4" s="89"/>
      <c r="E4" s="89"/>
      <c r="F4" s="90"/>
      <c r="G4" s="91" t="s">
        <v>4</v>
      </c>
      <c r="H4" s="91"/>
    </row>
    <row r="5" spans="2:11">
      <c r="B5" s="92" t="s">
        <v>61</v>
      </c>
      <c r="C5" s="93"/>
      <c r="D5" s="93"/>
      <c r="E5" s="93"/>
      <c r="F5" s="93"/>
      <c r="G5" s="93"/>
      <c r="H5" s="93"/>
    </row>
    <row r="6" spans="2:11">
      <c r="B6" s="94" t="s">
        <v>5</v>
      </c>
      <c r="C6" s="95"/>
      <c r="D6" s="7"/>
      <c r="E6" s="7"/>
    </row>
    <row r="7" spans="2:11" ht="28.5" customHeight="1">
      <c r="B7" s="96" t="s">
        <v>6</v>
      </c>
      <c r="C7" s="11" t="s">
        <v>87</v>
      </c>
      <c r="D7" s="99" t="s">
        <v>91</v>
      </c>
      <c r="E7" s="99" t="s">
        <v>82</v>
      </c>
      <c r="F7" s="97" t="s">
        <v>62</v>
      </c>
      <c r="G7" s="99" t="s">
        <v>63</v>
      </c>
      <c r="H7" s="99" t="s">
        <v>64</v>
      </c>
    </row>
    <row r="8" spans="2:11" ht="17.25" customHeight="1">
      <c r="B8" s="96"/>
      <c r="C8" s="12" t="s">
        <v>86</v>
      </c>
      <c r="D8" s="99"/>
      <c r="E8" s="99"/>
      <c r="F8" s="98"/>
      <c r="G8" s="99"/>
      <c r="H8" s="99"/>
    </row>
    <row r="9" spans="2:11" ht="3" customHeight="1">
      <c r="B9" s="10"/>
      <c r="C9" s="13"/>
      <c r="D9" s="14"/>
      <c r="E9" s="14"/>
      <c r="F9" s="15"/>
      <c r="G9" s="14"/>
      <c r="H9" s="16"/>
    </row>
    <row r="10" spans="2:11">
      <c r="B10" s="17" t="s">
        <v>7</v>
      </c>
      <c r="C10" s="3">
        <f t="shared" ref="C10" si="0">SUM(C11:C13)</f>
        <v>4371263981.9100037</v>
      </c>
      <c r="D10" s="3">
        <f t="shared" ref="D10:E10" si="1">SUM(D11:D13)</f>
        <v>0</v>
      </c>
      <c r="E10" s="3">
        <f t="shared" si="1"/>
        <v>4371263981.9100037</v>
      </c>
      <c r="F10" s="4">
        <f t="shared" ref="F10" si="2">SUM(F11:F13)</f>
        <v>4481589905.7520008</v>
      </c>
      <c r="G10" s="3">
        <f>SUM(G11:G13)</f>
        <v>-110325923.84199649</v>
      </c>
      <c r="H10" s="18">
        <f>IFERROR(F10/E10,0)</f>
        <v>1.0252389067094938</v>
      </c>
    </row>
    <row r="11" spans="2:11">
      <c r="B11" s="19" t="s">
        <v>65</v>
      </c>
      <c r="C11" s="20">
        <v>3521433757</v>
      </c>
      <c r="D11" s="20">
        <v>0</v>
      </c>
      <c r="E11" s="20">
        <f>C11+D11</f>
        <v>3521433757</v>
      </c>
      <c r="F11" s="20">
        <v>3788113464.3161983</v>
      </c>
      <c r="G11" s="20">
        <f>+E11-F11</f>
        <v>-266679707.31619835</v>
      </c>
      <c r="H11" s="21">
        <f>IFERROR(F11/E11,0)</f>
        <v>1.0757304341693452</v>
      </c>
      <c r="I11" s="22"/>
      <c r="J11" s="23"/>
      <c r="K11" s="23"/>
    </row>
    <row r="12" spans="2:11">
      <c r="B12" s="19" t="s">
        <v>66</v>
      </c>
      <c r="C12" s="20">
        <v>4000000</v>
      </c>
      <c r="D12" s="20">
        <v>0</v>
      </c>
      <c r="E12" s="20">
        <f>C12+D12</f>
        <v>4000000</v>
      </c>
      <c r="F12" s="24">
        <v>11794279.450000003</v>
      </c>
      <c r="G12" s="20">
        <f>+E12-F12</f>
        <v>-7794279.450000003</v>
      </c>
      <c r="H12" s="21">
        <f>IFERROR(F12/E12,0)</f>
        <v>2.9485698625000007</v>
      </c>
      <c r="J12" s="23"/>
      <c r="K12" s="23"/>
    </row>
    <row r="13" spans="2:11">
      <c r="B13" s="19" t="s">
        <v>67</v>
      </c>
      <c r="C13" s="20">
        <v>845830224.91000402</v>
      </c>
      <c r="D13" s="20">
        <v>0</v>
      </c>
      <c r="E13" s="20">
        <f>C13+D13</f>
        <v>845830224.91000402</v>
      </c>
      <c r="F13" s="24">
        <v>681682161.98580217</v>
      </c>
      <c r="G13" s="20">
        <f>+E13-F13</f>
        <v>164148062.92420185</v>
      </c>
      <c r="H13" s="21">
        <f>IFERROR(F13/E13,0)</f>
        <v>0.8059326114272316</v>
      </c>
      <c r="I13" s="23"/>
      <c r="J13" s="23"/>
      <c r="K13" s="23"/>
    </row>
    <row r="14" spans="2:11" ht="1.5" customHeight="1">
      <c r="B14" s="25"/>
      <c r="C14" s="20"/>
      <c r="D14" s="20" t="s">
        <v>83</v>
      </c>
      <c r="E14" s="20"/>
      <c r="F14" s="24"/>
      <c r="G14" s="20"/>
      <c r="H14" s="26">
        <f t="shared" ref="H14" si="3">IFERROR(F14/C14,0)</f>
        <v>0</v>
      </c>
      <c r="J14" s="23"/>
      <c r="K14" s="23"/>
    </row>
    <row r="15" spans="2:11">
      <c r="B15" s="27" t="s">
        <v>84</v>
      </c>
      <c r="C15" s="28">
        <f t="shared" ref="C15:E15" si="4">+C16</f>
        <v>10000000</v>
      </c>
      <c r="D15" s="28">
        <f t="shared" si="4"/>
        <v>0</v>
      </c>
      <c r="E15" s="28">
        <f t="shared" si="4"/>
        <v>10000000</v>
      </c>
      <c r="F15" s="29">
        <f>+F16</f>
        <v>14894716.270000003</v>
      </c>
      <c r="G15" s="28">
        <f t="shared" ref="G15" si="5">+G16</f>
        <v>-4894716.2700000033</v>
      </c>
      <c r="H15" s="18">
        <f>IFERROR(F15/E15,0)</f>
        <v>1.4894716270000004</v>
      </c>
      <c r="J15" s="23"/>
      <c r="K15" s="23"/>
    </row>
    <row r="16" spans="2:11" ht="19.5" customHeight="1">
      <c r="B16" s="19" t="s">
        <v>68</v>
      </c>
      <c r="C16" s="20">
        <v>10000000</v>
      </c>
      <c r="D16" s="20">
        <v>0</v>
      </c>
      <c r="E16" s="20">
        <f>C16+D16</f>
        <v>10000000</v>
      </c>
      <c r="F16" s="24">
        <v>14894716.270000003</v>
      </c>
      <c r="G16" s="20">
        <f>+E16-F16</f>
        <v>-4894716.2700000033</v>
      </c>
      <c r="H16" s="21">
        <f>IFERROR(F16/E16,0)</f>
        <v>1.4894716270000004</v>
      </c>
      <c r="J16" s="23"/>
      <c r="K16" s="23"/>
    </row>
    <row r="17" spans="2:10" ht="17.25" customHeight="1">
      <c r="B17" s="30" t="s">
        <v>85</v>
      </c>
      <c r="C17" s="31">
        <f t="shared" ref="C17" si="6">+C10+C15</f>
        <v>4381263981.9100037</v>
      </c>
      <c r="D17" s="32">
        <f>+D10+D15</f>
        <v>0</v>
      </c>
      <c r="E17" s="32">
        <f t="shared" ref="E17" si="7">+E10+E15</f>
        <v>4381263981.9100037</v>
      </c>
      <c r="F17" s="31">
        <f>+F10+F15</f>
        <v>4496484622.0220013</v>
      </c>
      <c r="G17" s="32">
        <f t="shared" ref="G17" si="8">+G10+G15</f>
        <v>-115220640.1119965</v>
      </c>
      <c r="H17" s="18">
        <f>IFERROR(F17/E17,0)</f>
        <v>1.0262984929891779</v>
      </c>
      <c r="J17" s="23"/>
    </row>
    <row r="18" spans="2:10">
      <c r="B18" s="25" t="s">
        <v>69</v>
      </c>
      <c r="C18" s="33"/>
      <c r="D18" s="33"/>
      <c r="E18" s="33"/>
      <c r="F18" s="34"/>
      <c r="G18" s="33"/>
      <c r="H18" s="35">
        <f>IFERROR(F18/#REF!,0)</f>
        <v>0</v>
      </c>
    </row>
    <row r="19" spans="2:10">
      <c r="B19" s="10" t="s">
        <v>70</v>
      </c>
      <c r="C19" s="13">
        <f t="shared" ref="C19" si="9">+C20+C33</f>
        <v>501545500</v>
      </c>
      <c r="D19" s="13">
        <f>+D20+D33</f>
        <v>0</v>
      </c>
      <c r="E19" s="13">
        <f>+E20+E33</f>
        <v>501545500</v>
      </c>
      <c r="F19" s="36">
        <f>+F20+F33</f>
        <v>480908152</v>
      </c>
      <c r="G19" s="13">
        <f t="shared" ref="G19" si="10">+G20+G33</f>
        <v>20637348</v>
      </c>
      <c r="H19" s="18">
        <f>IFERROR(F19/E19,0)</f>
        <v>0.95885249095047209</v>
      </c>
    </row>
    <row r="20" spans="2:10">
      <c r="B20" s="17" t="s">
        <v>16</v>
      </c>
      <c r="C20" s="3">
        <f>SUM(C21:C32)</f>
        <v>348311500</v>
      </c>
      <c r="D20" s="3">
        <f t="shared" ref="D20" si="11">SUM(D21:D32)</f>
        <v>0</v>
      </c>
      <c r="E20" s="3">
        <f>SUM(E21:E32)</f>
        <v>348311500</v>
      </c>
      <c r="F20" s="4">
        <f>SUM(F21:F32)</f>
        <v>339436323</v>
      </c>
      <c r="G20" s="3">
        <f>SUM(G21:G32)</f>
        <v>8875177</v>
      </c>
      <c r="H20" s="18">
        <f>IFERROR(F20/E20,0)</f>
        <v>0.97451942585874995</v>
      </c>
      <c r="I20" s="22"/>
      <c r="J20" s="22"/>
    </row>
    <row r="21" spans="2:10">
      <c r="B21" s="37" t="s">
        <v>17</v>
      </c>
      <c r="C21" s="20">
        <v>174991100</v>
      </c>
      <c r="D21" s="20">
        <v>0</v>
      </c>
      <c r="E21" s="20">
        <f>+C21+D21</f>
        <v>174991100</v>
      </c>
      <c r="F21" s="24">
        <f>+'Anexo 2'!G9</f>
        <v>169781290</v>
      </c>
      <c r="G21" s="38">
        <f t="shared" ref="G21:G32" si="12">+E21-F21</f>
        <v>5209810</v>
      </c>
      <c r="H21" s="21">
        <f t="shared" ref="H21:H60" si="13">IFERROR(F21/E21,0)</f>
        <v>0.97022814303127414</v>
      </c>
      <c r="I21" s="39"/>
    </row>
    <row r="22" spans="2:10">
      <c r="B22" s="37" t="s">
        <v>18</v>
      </c>
      <c r="C22" s="20">
        <v>1898100</v>
      </c>
      <c r="D22" s="20">
        <v>0</v>
      </c>
      <c r="E22" s="20">
        <f t="shared" ref="E22:E32" si="14">+C22+D22</f>
        <v>1898100</v>
      </c>
      <c r="F22" s="24">
        <f>+'Anexo 2'!G10</f>
        <v>1663837</v>
      </c>
      <c r="G22" s="38">
        <f t="shared" si="12"/>
        <v>234263</v>
      </c>
      <c r="H22" s="21">
        <f t="shared" si="13"/>
        <v>0.87658026447500137</v>
      </c>
      <c r="I22" s="39"/>
    </row>
    <row r="23" spans="2:10" ht="17.25" customHeight="1">
      <c r="B23" s="37" t="s">
        <v>19</v>
      </c>
      <c r="C23" s="20">
        <v>16379100</v>
      </c>
      <c r="D23" s="20">
        <v>0</v>
      </c>
      <c r="E23" s="20">
        <f t="shared" si="14"/>
        <v>16379100</v>
      </c>
      <c r="F23" s="24">
        <f>+'Anexo 2'!G11</f>
        <v>16210821</v>
      </c>
      <c r="G23" s="38">
        <f t="shared" si="12"/>
        <v>168279</v>
      </c>
      <c r="H23" s="21">
        <f t="shared" si="13"/>
        <v>0.98972599227063762</v>
      </c>
      <c r="I23" s="39"/>
    </row>
    <row r="24" spans="2:10" ht="17.149999999999999" hidden="1" customHeight="1">
      <c r="B24" s="37" t="s">
        <v>20</v>
      </c>
      <c r="C24" s="20">
        <v>0</v>
      </c>
      <c r="D24" s="20">
        <v>0</v>
      </c>
      <c r="E24" s="20">
        <f t="shared" si="14"/>
        <v>0</v>
      </c>
      <c r="F24" s="24">
        <f>+'Anexo 2'!G12</f>
        <v>0</v>
      </c>
      <c r="G24" s="38">
        <f t="shared" si="12"/>
        <v>0</v>
      </c>
      <c r="H24" s="21">
        <f t="shared" si="13"/>
        <v>0</v>
      </c>
      <c r="I24" s="39"/>
    </row>
    <row r="25" spans="2:10">
      <c r="B25" s="37" t="s">
        <v>21</v>
      </c>
      <c r="C25" s="20">
        <v>13503300</v>
      </c>
      <c r="D25" s="20">
        <v>0</v>
      </c>
      <c r="E25" s="20">
        <f t="shared" si="14"/>
        <v>13503300</v>
      </c>
      <c r="F25" s="24">
        <f>+'Anexo 2'!G13</f>
        <v>13364049</v>
      </c>
      <c r="G25" s="38">
        <f t="shared" si="12"/>
        <v>139251</v>
      </c>
      <c r="H25" s="21">
        <f t="shared" si="13"/>
        <v>0.98968763191219922</v>
      </c>
      <c r="I25" s="39"/>
    </row>
    <row r="26" spans="2:10" ht="18.75" customHeight="1">
      <c r="B26" s="37" t="s">
        <v>22</v>
      </c>
      <c r="C26" s="20">
        <v>49014000</v>
      </c>
      <c r="D26" s="20">
        <v>0</v>
      </c>
      <c r="E26" s="20">
        <f t="shared" si="14"/>
        <v>49014000</v>
      </c>
      <c r="F26" s="24">
        <f>+'Anexo 2'!G14</f>
        <v>49010406</v>
      </c>
      <c r="G26" s="38">
        <f t="shared" si="12"/>
        <v>3594</v>
      </c>
      <c r="H26" s="21">
        <f t="shared" si="13"/>
        <v>0.99992667401150692</v>
      </c>
      <c r="I26" s="39"/>
    </row>
    <row r="27" spans="2:10">
      <c r="B27" s="37" t="s">
        <v>23</v>
      </c>
      <c r="C27" s="20">
        <v>1368000</v>
      </c>
      <c r="D27" s="20">
        <v>0</v>
      </c>
      <c r="E27" s="20">
        <f t="shared" si="14"/>
        <v>1368000</v>
      </c>
      <c r="F27" s="24">
        <f>+'Anexo 2'!G15</f>
        <v>1367761</v>
      </c>
      <c r="G27" s="38">
        <f t="shared" si="12"/>
        <v>239</v>
      </c>
      <c r="H27" s="21">
        <f t="shared" si="13"/>
        <v>0.99982529239766083</v>
      </c>
      <c r="I27" s="39"/>
    </row>
    <row r="28" spans="2:10" ht="17.149999999999999" hidden="1" customHeight="1">
      <c r="B28" s="37" t="s">
        <v>71</v>
      </c>
      <c r="C28" s="20">
        <v>0</v>
      </c>
      <c r="D28" s="20">
        <v>0</v>
      </c>
      <c r="E28" s="20">
        <f t="shared" si="14"/>
        <v>0</v>
      </c>
      <c r="F28" s="24">
        <f>+'Anexo 2'!G16</f>
        <v>0</v>
      </c>
      <c r="G28" s="38">
        <f t="shared" si="12"/>
        <v>0</v>
      </c>
      <c r="H28" s="21">
        <f t="shared" si="13"/>
        <v>0</v>
      </c>
      <c r="I28" s="39"/>
    </row>
    <row r="29" spans="2:10">
      <c r="B29" s="37" t="s">
        <v>25</v>
      </c>
      <c r="C29" s="20">
        <v>22000000</v>
      </c>
      <c r="D29" s="20">
        <v>0</v>
      </c>
      <c r="E29" s="20">
        <f t="shared" si="14"/>
        <v>22000000</v>
      </c>
      <c r="F29" s="24">
        <f>+'Anexo 2'!G17</f>
        <v>20249299</v>
      </c>
      <c r="G29" s="38">
        <f t="shared" si="12"/>
        <v>1750701</v>
      </c>
      <c r="H29" s="21">
        <f t="shared" si="13"/>
        <v>0.92042268181818176</v>
      </c>
      <c r="I29" s="39"/>
    </row>
    <row r="30" spans="2:10">
      <c r="B30" s="37" t="s">
        <v>26</v>
      </c>
      <c r="C30" s="20">
        <v>41888700</v>
      </c>
      <c r="D30" s="20">
        <v>-59400</v>
      </c>
      <c r="E30" s="20">
        <f t="shared" si="14"/>
        <v>41829300</v>
      </c>
      <c r="F30" s="24">
        <f>+'Anexo 2'!G18</f>
        <v>41005370</v>
      </c>
      <c r="G30" s="38">
        <f t="shared" si="12"/>
        <v>823930</v>
      </c>
      <c r="H30" s="21">
        <f t="shared" si="13"/>
        <v>0.98030256303595809</v>
      </c>
      <c r="I30" s="39"/>
    </row>
    <row r="31" spans="2:10">
      <c r="B31" s="37" t="s">
        <v>27</v>
      </c>
      <c r="C31" s="20">
        <v>17499200</v>
      </c>
      <c r="D31" s="20">
        <v>59400</v>
      </c>
      <c r="E31" s="20">
        <f t="shared" si="14"/>
        <v>17558600</v>
      </c>
      <c r="F31" s="24">
        <f>+'Anexo 2'!G19</f>
        <v>17558600</v>
      </c>
      <c r="G31" s="38">
        <f t="shared" si="12"/>
        <v>0</v>
      </c>
      <c r="H31" s="21">
        <f t="shared" si="13"/>
        <v>1</v>
      </c>
      <c r="I31" s="39"/>
    </row>
    <row r="32" spans="2:10">
      <c r="B32" s="37" t="s">
        <v>28</v>
      </c>
      <c r="C32" s="20">
        <v>9770000</v>
      </c>
      <c r="D32" s="20">
        <v>0</v>
      </c>
      <c r="E32" s="20">
        <f t="shared" si="14"/>
        <v>9770000</v>
      </c>
      <c r="F32" s="24">
        <f>+'Anexo 2'!G20</f>
        <v>9224890</v>
      </c>
      <c r="G32" s="38">
        <f t="shared" si="12"/>
        <v>545110</v>
      </c>
      <c r="H32" s="21">
        <f t="shared" si="13"/>
        <v>0.94420573183213918</v>
      </c>
      <c r="I32" s="39"/>
    </row>
    <row r="33" spans="2:9">
      <c r="B33" s="17" t="s">
        <v>29</v>
      </c>
      <c r="C33" s="3">
        <f>SUM(C34:C47)</f>
        <v>153234000</v>
      </c>
      <c r="D33" s="3">
        <f t="shared" ref="D33" si="15">SUM(D34:D47)</f>
        <v>0</v>
      </c>
      <c r="E33" s="3">
        <f>SUM(E34:E47)</f>
        <v>153234000</v>
      </c>
      <c r="F33" s="4">
        <f>SUM(F34:F47)</f>
        <v>141471829</v>
      </c>
      <c r="G33" s="3">
        <f t="shared" ref="G33" si="16">SUM(G34:G47)</f>
        <v>11762171</v>
      </c>
      <c r="H33" s="18">
        <f t="shared" si="13"/>
        <v>0.92324046229948964</v>
      </c>
      <c r="I33" s="39"/>
    </row>
    <row r="34" spans="2:9">
      <c r="B34" s="37" t="s">
        <v>30</v>
      </c>
      <c r="C34" s="20">
        <v>29500000</v>
      </c>
      <c r="D34" s="20">
        <v>0</v>
      </c>
      <c r="E34" s="20">
        <f t="shared" ref="E34:E47" si="17">+C34+D34</f>
        <v>29500000</v>
      </c>
      <c r="F34" s="24">
        <f>+'Anexo 2'!G22</f>
        <v>29427708</v>
      </c>
      <c r="G34" s="38">
        <f t="shared" ref="G34:G47" si="18">+E34-F34</f>
        <v>72292</v>
      </c>
      <c r="H34" s="21">
        <f t="shared" si="13"/>
        <v>0.99754942372881361</v>
      </c>
      <c r="I34" s="39"/>
    </row>
    <row r="35" spans="2:9">
      <c r="B35" s="37" t="s">
        <v>31</v>
      </c>
      <c r="C35" s="20">
        <v>9140000</v>
      </c>
      <c r="D35" s="20">
        <v>0</v>
      </c>
      <c r="E35" s="20">
        <f t="shared" si="17"/>
        <v>9140000</v>
      </c>
      <c r="F35" s="24">
        <f>+'Anexo 2'!G23</f>
        <v>9139419</v>
      </c>
      <c r="G35" s="38">
        <f t="shared" si="18"/>
        <v>581</v>
      </c>
      <c r="H35" s="21">
        <f t="shared" si="13"/>
        <v>0.99993643326039383</v>
      </c>
      <c r="I35" s="39"/>
    </row>
    <row r="36" spans="2:9" ht="17.149999999999999" hidden="1" customHeight="1">
      <c r="B36" s="37" t="s">
        <v>32</v>
      </c>
      <c r="C36" s="20">
        <v>0</v>
      </c>
      <c r="D36" s="20">
        <v>0</v>
      </c>
      <c r="E36" s="20">
        <f t="shared" si="17"/>
        <v>0</v>
      </c>
      <c r="F36" s="24">
        <f>+'Anexo 2'!G24</f>
        <v>0</v>
      </c>
      <c r="G36" s="38">
        <f t="shared" si="18"/>
        <v>0</v>
      </c>
      <c r="H36" s="21">
        <f t="shared" si="13"/>
        <v>0</v>
      </c>
      <c r="I36" s="39"/>
    </row>
    <row r="37" spans="2:9">
      <c r="B37" s="37" t="s">
        <v>33</v>
      </c>
      <c r="C37" s="20">
        <v>3800000</v>
      </c>
      <c r="D37" s="20">
        <v>0</v>
      </c>
      <c r="E37" s="20">
        <f t="shared" si="17"/>
        <v>3800000</v>
      </c>
      <c r="F37" s="24">
        <f>+'Anexo 2'!G25</f>
        <v>3676446</v>
      </c>
      <c r="G37" s="38">
        <f t="shared" si="18"/>
        <v>123554</v>
      </c>
      <c r="H37" s="21">
        <f t="shared" si="13"/>
        <v>0.96748578947368424</v>
      </c>
      <c r="I37" s="39"/>
    </row>
    <row r="38" spans="2:9">
      <c r="B38" s="37" t="s">
        <v>34</v>
      </c>
      <c r="C38" s="20">
        <v>1900000</v>
      </c>
      <c r="D38" s="20">
        <v>0</v>
      </c>
      <c r="E38" s="20">
        <f t="shared" si="17"/>
        <v>1900000</v>
      </c>
      <c r="F38" s="24">
        <f>+'Anexo 2'!G26</f>
        <v>1898955</v>
      </c>
      <c r="G38" s="38">
        <f t="shared" si="18"/>
        <v>1045</v>
      </c>
      <c r="H38" s="21">
        <f t="shared" si="13"/>
        <v>0.99944999999999995</v>
      </c>
      <c r="I38" s="39"/>
    </row>
    <row r="39" spans="2:9">
      <c r="B39" s="37" t="s">
        <v>35</v>
      </c>
      <c r="C39" s="20">
        <v>35310000</v>
      </c>
      <c r="D39" s="20">
        <v>0</v>
      </c>
      <c r="E39" s="20">
        <f t="shared" si="17"/>
        <v>35310000</v>
      </c>
      <c r="F39" s="24">
        <f>+'Anexo 2'!G27</f>
        <v>35310000</v>
      </c>
      <c r="G39" s="38">
        <f t="shared" si="18"/>
        <v>0</v>
      </c>
      <c r="H39" s="21">
        <f t="shared" si="13"/>
        <v>1</v>
      </c>
      <c r="I39" s="39"/>
    </row>
    <row r="40" spans="2:9" ht="19.5" customHeight="1">
      <c r="B40" s="37" t="s">
        <v>72</v>
      </c>
      <c r="C40" s="20">
        <v>52100000</v>
      </c>
      <c r="D40" s="20">
        <v>-998821</v>
      </c>
      <c r="E40" s="20">
        <f t="shared" si="17"/>
        <v>51101179</v>
      </c>
      <c r="F40" s="24">
        <f>+'Anexo 2'!G28</f>
        <v>42442516</v>
      </c>
      <c r="G40" s="38">
        <f t="shared" si="18"/>
        <v>8658663</v>
      </c>
      <c r="H40" s="21">
        <f t="shared" si="13"/>
        <v>0.83055844954183933</v>
      </c>
      <c r="I40" s="39"/>
    </row>
    <row r="41" spans="2:9" ht="17.149999999999999" customHeight="1">
      <c r="B41" s="37" t="s">
        <v>37</v>
      </c>
      <c r="C41" s="20">
        <v>2730000</v>
      </c>
      <c r="D41" s="20">
        <v>0</v>
      </c>
      <c r="E41" s="20">
        <f t="shared" si="17"/>
        <v>2730000</v>
      </c>
      <c r="F41" s="24">
        <f>+'Anexo 2'!G29</f>
        <v>0</v>
      </c>
      <c r="G41" s="38">
        <f t="shared" si="18"/>
        <v>2730000</v>
      </c>
      <c r="H41" s="21">
        <f t="shared" si="13"/>
        <v>0</v>
      </c>
      <c r="I41" s="39"/>
    </row>
    <row r="42" spans="2:9" ht="18.75" customHeight="1">
      <c r="B42" s="37" t="s">
        <v>38</v>
      </c>
      <c r="C42" s="20">
        <v>2000000</v>
      </c>
      <c r="D42" s="20">
        <v>0</v>
      </c>
      <c r="E42" s="20">
        <f t="shared" si="17"/>
        <v>2000000</v>
      </c>
      <c r="F42" s="24">
        <f>+'Anexo 2'!G30</f>
        <v>1910812</v>
      </c>
      <c r="G42" s="38">
        <f t="shared" si="18"/>
        <v>89188</v>
      </c>
      <c r="H42" s="21">
        <f t="shared" si="13"/>
        <v>0.95540599999999998</v>
      </c>
      <c r="I42" s="39"/>
    </row>
    <row r="43" spans="2:9" ht="18.75" hidden="1" customHeight="1">
      <c r="B43" s="37" t="s">
        <v>39</v>
      </c>
      <c r="C43" s="20">
        <v>0</v>
      </c>
      <c r="D43" s="20">
        <v>0</v>
      </c>
      <c r="E43" s="20">
        <f t="shared" si="17"/>
        <v>0</v>
      </c>
      <c r="F43" s="24">
        <f>+'Anexo 2'!G31</f>
        <v>0</v>
      </c>
      <c r="G43" s="38">
        <f t="shared" si="18"/>
        <v>0</v>
      </c>
      <c r="H43" s="21">
        <f t="shared" si="13"/>
        <v>0</v>
      </c>
      <c r="I43" s="39"/>
    </row>
    <row r="44" spans="2:9" ht="19.5" customHeight="1">
      <c r="B44" s="37" t="s">
        <v>73</v>
      </c>
      <c r="C44" s="20">
        <v>8500000</v>
      </c>
      <c r="D44" s="20">
        <v>0</v>
      </c>
      <c r="E44" s="20">
        <f t="shared" si="17"/>
        <v>8500000</v>
      </c>
      <c r="F44" s="24">
        <f>+'Anexo 2'!G32</f>
        <v>8414672</v>
      </c>
      <c r="G44" s="38">
        <f t="shared" si="18"/>
        <v>85328</v>
      </c>
      <c r="H44" s="21">
        <f t="shared" si="13"/>
        <v>0.98996141176470587</v>
      </c>
      <c r="I44" s="39"/>
    </row>
    <row r="45" spans="2:9" ht="18" customHeight="1">
      <c r="B45" s="37" t="s">
        <v>41</v>
      </c>
      <c r="C45" s="20">
        <v>700000</v>
      </c>
      <c r="D45" s="20">
        <v>0</v>
      </c>
      <c r="E45" s="20">
        <f t="shared" si="17"/>
        <v>700000</v>
      </c>
      <c r="F45" s="24">
        <f>+'Anexo 2'!G33</f>
        <v>698480</v>
      </c>
      <c r="G45" s="38">
        <f t="shared" si="18"/>
        <v>1520</v>
      </c>
      <c r="H45" s="21">
        <f t="shared" si="13"/>
        <v>0.9978285714285714</v>
      </c>
      <c r="I45" s="39"/>
    </row>
    <row r="46" spans="2:9">
      <c r="B46" s="37" t="s">
        <v>42</v>
      </c>
      <c r="C46" s="20">
        <v>1554000</v>
      </c>
      <c r="D46" s="20">
        <v>91380</v>
      </c>
      <c r="E46" s="20">
        <f t="shared" si="17"/>
        <v>1645380</v>
      </c>
      <c r="F46" s="24">
        <f>+'Anexo 2'!G34</f>
        <v>1645380</v>
      </c>
      <c r="G46" s="38">
        <f t="shared" si="18"/>
        <v>0</v>
      </c>
      <c r="H46" s="21">
        <f t="shared" si="13"/>
        <v>1</v>
      </c>
      <c r="I46" s="39"/>
    </row>
    <row r="47" spans="2:9" ht="21.75" customHeight="1">
      <c r="B47" s="37" t="s">
        <v>43</v>
      </c>
      <c r="C47" s="20">
        <v>6000000</v>
      </c>
      <c r="D47" s="20">
        <v>907441</v>
      </c>
      <c r="E47" s="20">
        <f t="shared" si="17"/>
        <v>6907441</v>
      </c>
      <c r="F47" s="24">
        <f>+'Anexo 2'!G35</f>
        <v>6907441</v>
      </c>
      <c r="G47" s="38">
        <f t="shared" si="18"/>
        <v>0</v>
      </c>
      <c r="H47" s="21">
        <f t="shared" si="13"/>
        <v>1</v>
      </c>
      <c r="I47" s="39"/>
    </row>
    <row r="48" spans="2:9">
      <c r="B48" s="10" t="s">
        <v>74</v>
      </c>
      <c r="C48" s="13">
        <f t="shared" ref="C48" si="19">+C49+C62+C76</f>
        <v>3527575106</v>
      </c>
      <c r="D48" s="13">
        <f>+D49+D62+D76</f>
        <v>0</v>
      </c>
      <c r="E48" s="13">
        <f>+E49+E62+E76</f>
        <v>3527575106</v>
      </c>
      <c r="F48" s="36">
        <f>+F49+F62+F76</f>
        <v>3314286519.02</v>
      </c>
      <c r="G48" s="13">
        <f>+G49+G62+G76</f>
        <v>213288586.98000002</v>
      </c>
      <c r="H48" s="18">
        <f t="shared" si="13"/>
        <v>0.93953676943200426</v>
      </c>
      <c r="I48" s="39"/>
    </row>
    <row r="49" spans="2:9">
      <c r="B49" s="17" t="s">
        <v>16</v>
      </c>
      <c r="C49" s="3">
        <f>SUM(C50:C60)</f>
        <v>2158784321</v>
      </c>
      <c r="D49" s="3">
        <f t="shared" ref="D49:E49" si="20">SUM(D50:D60)</f>
        <v>0</v>
      </c>
      <c r="E49" s="3">
        <f t="shared" si="20"/>
        <v>2158784321</v>
      </c>
      <c r="F49" s="4">
        <f>SUM(F50:F60)</f>
        <v>2097195358</v>
      </c>
      <c r="G49" s="3">
        <f>SUM(G50:G60)</f>
        <v>61588963</v>
      </c>
      <c r="H49" s="18">
        <f t="shared" si="13"/>
        <v>0.9714705344110196</v>
      </c>
      <c r="I49" s="39"/>
    </row>
    <row r="50" spans="2:9">
      <c r="B50" s="37" t="s">
        <v>17</v>
      </c>
      <c r="C50" s="20">
        <v>1242024300</v>
      </c>
      <c r="D50" s="20">
        <v>-7712061</v>
      </c>
      <c r="E50" s="20">
        <f t="shared" ref="E50:E60" si="21">+C50+D50</f>
        <v>1234312239</v>
      </c>
      <c r="F50" s="24">
        <f>+'Anexo 2'!F9</f>
        <v>1204863758</v>
      </c>
      <c r="G50" s="20">
        <f t="shared" ref="G50:G61" si="22">+E50-F50</f>
        <v>29448481</v>
      </c>
      <c r="H50" s="21">
        <f t="shared" si="13"/>
        <v>0.97614178967887555</v>
      </c>
      <c r="I50" s="39"/>
    </row>
    <row r="51" spans="2:9">
      <c r="B51" s="37" t="s">
        <v>18</v>
      </c>
      <c r="C51" s="20">
        <v>56464000</v>
      </c>
      <c r="D51" s="20">
        <v>0</v>
      </c>
      <c r="E51" s="20">
        <f t="shared" si="21"/>
        <v>56464000</v>
      </c>
      <c r="F51" s="24">
        <f>+'Anexo 2'!F10</f>
        <v>46990551</v>
      </c>
      <c r="G51" s="20">
        <f t="shared" si="22"/>
        <v>9473449</v>
      </c>
      <c r="H51" s="21">
        <f t="shared" si="13"/>
        <v>0.83222143312553132</v>
      </c>
      <c r="I51" s="39"/>
    </row>
    <row r="52" spans="2:9">
      <c r="B52" s="37" t="s">
        <v>19</v>
      </c>
      <c r="C52" s="20">
        <v>117513500</v>
      </c>
      <c r="D52" s="20">
        <v>0</v>
      </c>
      <c r="E52" s="20">
        <f t="shared" si="21"/>
        <v>117513500</v>
      </c>
      <c r="F52" s="24">
        <f>+'Anexo 2'!F11</f>
        <v>115186581</v>
      </c>
      <c r="G52" s="20">
        <f t="shared" si="22"/>
        <v>2326919</v>
      </c>
      <c r="H52" s="21">
        <f t="shared" si="13"/>
        <v>0.98019870908448814</v>
      </c>
      <c r="I52" s="39"/>
    </row>
    <row r="53" spans="2:9" ht="17.149999999999999" customHeight="1">
      <c r="B53" s="37" t="s">
        <v>20</v>
      </c>
      <c r="C53" s="20">
        <v>1220100</v>
      </c>
      <c r="D53" s="20">
        <v>0</v>
      </c>
      <c r="E53" s="20">
        <f t="shared" si="21"/>
        <v>1220100</v>
      </c>
      <c r="F53" s="24">
        <f>+'Anexo 2'!F12</f>
        <v>1220100</v>
      </c>
      <c r="G53" s="20">
        <f t="shared" si="22"/>
        <v>0</v>
      </c>
      <c r="H53" s="21">
        <f t="shared" si="13"/>
        <v>1</v>
      </c>
      <c r="I53" s="39"/>
    </row>
    <row r="54" spans="2:9">
      <c r="B54" s="37" t="s">
        <v>21</v>
      </c>
      <c r="C54" s="20">
        <v>93220300</v>
      </c>
      <c r="D54" s="20">
        <v>0</v>
      </c>
      <c r="E54" s="20">
        <f t="shared" si="21"/>
        <v>93220300</v>
      </c>
      <c r="F54" s="24">
        <f>+'Anexo 2'!F13</f>
        <v>92810514</v>
      </c>
      <c r="G54" s="20">
        <f t="shared" si="22"/>
        <v>409786</v>
      </c>
      <c r="H54" s="21">
        <f t="shared" si="13"/>
        <v>0.9956041119799014</v>
      </c>
      <c r="I54" s="39"/>
    </row>
    <row r="55" spans="2:9" ht="17.149999999999999" hidden="1" customHeight="1">
      <c r="B55" s="37" t="s">
        <v>22</v>
      </c>
      <c r="C55" s="20">
        <v>0</v>
      </c>
      <c r="D55" s="20">
        <v>0</v>
      </c>
      <c r="E55" s="20">
        <f t="shared" si="21"/>
        <v>0</v>
      </c>
      <c r="F55" s="24">
        <f>+'Anexo 2'!F14</f>
        <v>0</v>
      </c>
      <c r="G55" s="20">
        <f t="shared" si="22"/>
        <v>0</v>
      </c>
      <c r="H55" s="21">
        <f t="shared" si="13"/>
        <v>0</v>
      </c>
      <c r="I55" s="39"/>
    </row>
    <row r="56" spans="2:9" ht="17.149999999999999" customHeight="1">
      <c r="B56" s="37" t="s">
        <v>23</v>
      </c>
      <c r="C56" s="20">
        <v>42399854</v>
      </c>
      <c r="D56" s="20">
        <v>0</v>
      </c>
      <c r="E56" s="20">
        <f t="shared" si="21"/>
        <v>42399854</v>
      </c>
      <c r="F56" s="24">
        <f>+'Anexo 2'!F15</f>
        <v>37640238</v>
      </c>
      <c r="G56" s="20">
        <f t="shared" si="22"/>
        <v>4759616</v>
      </c>
      <c r="H56" s="21">
        <f t="shared" si="13"/>
        <v>0.88774451912027807</v>
      </c>
      <c r="I56" s="39"/>
    </row>
    <row r="57" spans="2:9" ht="18.75" customHeight="1">
      <c r="B57" s="37" t="s">
        <v>71</v>
      </c>
      <c r="C57" s="20">
        <v>50663167</v>
      </c>
      <c r="D57" s="20">
        <v>0</v>
      </c>
      <c r="E57" s="20">
        <f t="shared" si="21"/>
        <v>50663167</v>
      </c>
      <c r="F57" s="24">
        <f>+'Anexo 2'!F16</f>
        <v>46632334</v>
      </c>
      <c r="G57" s="20">
        <f t="shared" si="22"/>
        <v>4030833</v>
      </c>
      <c r="H57" s="21">
        <f t="shared" si="13"/>
        <v>0.92043859003129436</v>
      </c>
      <c r="I57" s="39"/>
    </row>
    <row r="58" spans="2:9">
      <c r="B58" s="37" t="s">
        <v>25</v>
      </c>
      <c r="C58" s="20">
        <v>137302500</v>
      </c>
      <c r="D58" s="20">
        <v>7712061</v>
      </c>
      <c r="E58" s="20">
        <f t="shared" si="21"/>
        <v>145014561</v>
      </c>
      <c r="F58" s="24">
        <f>+'Anexo 2'!F17</f>
        <v>145014561</v>
      </c>
      <c r="G58" s="20">
        <f t="shared" si="22"/>
        <v>0</v>
      </c>
      <c r="H58" s="21">
        <f t="shared" si="13"/>
        <v>1</v>
      </c>
      <c r="I58" s="39"/>
    </row>
    <row r="59" spans="2:9">
      <c r="B59" s="37" t="s">
        <v>26</v>
      </c>
      <c r="C59" s="20">
        <v>297313300</v>
      </c>
      <c r="D59" s="20">
        <v>0</v>
      </c>
      <c r="E59" s="20">
        <f t="shared" si="21"/>
        <v>297313300</v>
      </c>
      <c r="F59" s="24">
        <f>+'Anexo 2'!F18</f>
        <v>288475221</v>
      </c>
      <c r="G59" s="20">
        <f t="shared" si="22"/>
        <v>8838079</v>
      </c>
      <c r="H59" s="21">
        <f t="shared" si="13"/>
        <v>0.97027351618646052</v>
      </c>
      <c r="I59" s="39"/>
    </row>
    <row r="60" spans="2:9">
      <c r="B60" s="37" t="s">
        <v>27</v>
      </c>
      <c r="C60" s="20">
        <v>120663300</v>
      </c>
      <c r="D60" s="20">
        <v>0</v>
      </c>
      <c r="E60" s="20">
        <f t="shared" si="21"/>
        <v>120663300</v>
      </c>
      <c r="F60" s="24">
        <f>+'Anexo 2'!F19</f>
        <v>118361500</v>
      </c>
      <c r="G60" s="20">
        <f t="shared" si="22"/>
        <v>2301800</v>
      </c>
      <c r="H60" s="21">
        <f t="shared" si="13"/>
        <v>0.98092377715510848</v>
      </c>
      <c r="I60" s="39"/>
    </row>
    <row r="61" spans="2:9" ht="17.149999999999999" hidden="1" customHeight="1">
      <c r="B61" s="37" t="s">
        <v>28</v>
      </c>
      <c r="C61" s="20">
        <v>0</v>
      </c>
      <c r="D61" s="20"/>
      <c r="E61" s="20">
        <f t="shared" ref="E61" si="23">C61+D61</f>
        <v>0</v>
      </c>
      <c r="F61" s="24">
        <v>0</v>
      </c>
      <c r="G61" s="20">
        <f t="shared" si="22"/>
        <v>0</v>
      </c>
      <c r="H61" s="26">
        <f t="shared" ref="H61" si="24">IFERROR(F61/C61,0)</f>
        <v>0</v>
      </c>
      <c r="I61" s="39"/>
    </row>
    <row r="62" spans="2:9">
      <c r="B62" s="17" t="s">
        <v>29</v>
      </c>
      <c r="C62" s="3">
        <f>SUM(C63:C75)</f>
        <v>685038698</v>
      </c>
      <c r="D62" s="3">
        <f t="shared" ref="D62" si="25">SUM(D63:D75)</f>
        <v>0</v>
      </c>
      <c r="E62" s="3">
        <f>SUM(E63:E75)</f>
        <v>685038698</v>
      </c>
      <c r="F62" s="4">
        <f>SUM(F63:F75)</f>
        <v>542801270.01999998</v>
      </c>
      <c r="G62" s="3">
        <f t="shared" ref="G62" si="26">SUM(G63:G75)</f>
        <v>142237427.98000002</v>
      </c>
      <c r="H62" s="18">
        <f t="shared" ref="H62:H92" si="27">IFERROR(F62/E62,0)</f>
        <v>0.79236584970269808</v>
      </c>
      <c r="I62" s="39"/>
    </row>
    <row r="63" spans="2:9">
      <c r="B63" s="37" t="s">
        <v>30</v>
      </c>
      <c r="C63" s="20">
        <v>66637414</v>
      </c>
      <c r="D63" s="20">
        <v>0</v>
      </c>
      <c r="E63" s="20">
        <f t="shared" ref="E63:E75" si="28">+C63+D63</f>
        <v>66637414</v>
      </c>
      <c r="F63" s="24">
        <f>+'Anexo 2'!F22</f>
        <v>62156041</v>
      </c>
      <c r="G63" s="20">
        <f t="shared" ref="G63:G75" si="29">+E63-F63</f>
        <v>4481373</v>
      </c>
      <c r="H63" s="21">
        <f t="shared" si="27"/>
        <v>0.93274989632700933</v>
      </c>
      <c r="I63" s="39"/>
    </row>
    <row r="64" spans="2:9">
      <c r="B64" s="37" t="s">
        <v>31</v>
      </c>
      <c r="C64" s="20">
        <v>21903921</v>
      </c>
      <c r="D64" s="20">
        <v>-887491</v>
      </c>
      <c r="E64" s="20">
        <f t="shared" si="28"/>
        <v>21016430</v>
      </c>
      <c r="F64" s="24">
        <f>+'Anexo 2'!F23</f>
        <v>15893459</v>
      </c>
      <c r="G64" s="20">
        <f t="shared" si="29"/>
        <v>5122971</v>
      </c>
      <c r="H64" s="21">
        <f t="shared" si="27"/>
        <v>0.7562397134051787</v>
      </c>
      <c r="I64" s="39"/>
    </row>
    <row r="65" spans="2:9" ht="17.149999999999999" hidden="1" customHeight="1">
      <c r="B65" s="37" t="s">
        <v>32</v>
      </c>
      <c r="C65" s="20">
        <v>0</v>
      </c>
      <c r="D65" s="20">
        <v>0</v>
      </c>
      <c r="E65" s="20">
        <f t="shared" si="28"/>
        <v>0</v>
      </c>
      <c r="F65" s="24">
        <f>+'Anexo 2'!F24</f>
        <v>0</v>
      </c>
      <c r="G65" s="20">
        <f t="shared" si="29"/>
        <v>0</v>
      </c>
      <c r="H65" s="21">
        <f t="shared" si="27"/>
        <v>0</v>
      </c>
      <c r="I65" s="39"/>
    </row>
    <row r="66" spans="2:9">
      <c r="B66" s="37" t="s">
        <v>33</v>
      </c>
      <c r="C66" s="20">
        <v>10357000</v>
      </c>
      <c r="D66" s="20">
        <v>0</v>
      </c>
      <c r="E66" s="20">
        <f t="shared" si="28"/>
        <v>10357000</v>
      </c>
      <c r="F66" s="24">
        <f>+'Anexo 2'!F25</f>
        <v>9219000</v>
      </c>
      <c r="G66" s="20">
        <f t="shared" si="29"/>
        <v>1138000</v>
      </c>
      <c r="H66" s="21">
        <f t="shared" si="27"/>
        <v>0.89012262238099837</v>
      </c>
      <c r="I66" s="39"/>
    </row>
    <row r="67" spans="2:9">
      <c r="B67" s="37" t="s">
        <v>34</v>
      </c>
      <c r="C67" s="20">
        <v>67960231</v>
      </c>
      <c r="D67" s="20">
        <v>887491</v>
      </c>
      <c r="E67" s="20">
        <f t="shared" si="28"/>
        <v>68847722</v>
      </c>
      <c r="F67" s="24">
        <f>+'Anexo 2'!F26</f>
        <v>68847722</v>
      </c>
      <c r="G67" s="20">
        <f t="shared" si="29"/>
        <v>0</v>
      </c>
      <c r="H67" s="21">
        <f t="shared" si="27"/>
        <v>1</v>
      </c>
      <c r="I67" s="39"/>
    </row>
    <row r="68" spans="2:9">
      <c r="B68" s="37" t="s">
        <v>35</v>
      </c>
      <c r="C68" s="20">
        <v>131679309</v>
      </c>
      <c r="D68" s="20">
        <v>0</v>
      </c>
      <c r="E68" s="20">
        <f t="shared" si="28"/>
        <v>131679309</v>
      </c>
      <c r="F68" s="24">
        <f>+'Anexo 2'!F27</f>
        <v>129715474</v>
      </c>
      <c r="G68" s="20">
        <f t="shared" si="29"/>
        <v>1963835</v>
      </c>
      <c r="H68" s="21">
        <f t="shared" si="27"/>
        <v>0.98508622945462143</v>
      </c>
      <c r="I68" s="39"/>
    </row>
    <row r="69" spans="2:9" ht="19.5" customHeight="1">
      <c r="B69" s="37" t="s">
        <v>72</v>
      </c>
      <c r="C69" s="20">
        <v>119056711</v>
      </c>
      <c r="D69" s="20">
        <v>0</v>
      </c>
      <c r="E69" s="20">
        <f t="shared" si="28"/>
        <v>119056711</v>
      </c>
      <c r="F69" s="24">
        <f>+'Anexo 2'!F28</f>
        <v>8865882.0199999996</v>
      </c>
      <c r="G69" s="20">
        <f t="shared" si="29"/>
        <v>110190828.98</v>
      </c>
      <c r="H69" s="21">
        <f t="shared" si="27"/>
        <v>7.4467721689372046E-2</v>
      </c>
      <c r="I69" s="39"/>
    </row>
    <row r="70" spans="2:9" ht="17.149999999999999" customHeight="1">
      <c r="B70" s="37" t="s">
        <v>37</v>
      </c>
      <c r="C70" s="20">
        <v>45000000</v>
      </c>
      <c r="D70" s="20">
        <v>0</v>
      </c>
      <c r="E70" s="20">
        <f t="shared" si="28"/>
        <v>45000000</v>
      </c>
      <c r="F70" s="24">
        <f>+'Anexo 2'!F29</f>
        <v>44989280</v>
      </c>
      <c r="G70" s="20">
        <f t="shared" si="29"/>
        <v>10720</v>
      </c>
      <c r="H70" s="21">
        <f t="shared" si="27"/>
        <v>0.99976177777777775</v>
      </c>
      <c r="I70" s="39"/>
    </row>
    <row r="71" spans="2:9" ht="18.75" customHeight="1">
      <c r="B71" s="37" t="s">
        <v>38</v>
      </c>
      <c r="C71" s="20">
        <v>5305266</v>
      </c>
      <c r="D71" s="20">
        <v>0</v>
      </c>
      <c r="E71" s="20">
        <f t="shared" si="28"/>
        <v>5305266</v>
      </c>
      <c r="F71" s="24">
        <f>+'Anexo 2'!F30</f>
        <v>4915423</v>
      </c>
      <c r="G71" s="20">
        <f t="shared" si="29"/>
        <v>389843</v>
      </c>
      <c r="H71" s="21">
        <f t="shared" si="27"/>
        <v>0.92651772785756648</v>
      </c>
      <c r="I71" s="39"/>
    </row>
    <row r="72" spans="2:9" ht="18" customHeight="1">
      <c r="B72" s="37" t="s">
        <v>39</v>
      </c>
      <c r="C72" s="20">
        <v>4786828</v>
      </c>
      <c r="D72" s="20">
        <v>0</v>
      </c>
      <c r="E72" s="20">
        <f t="shared" si="28"/>
        <v>4786828</v>
      </c>
      <c r="F72" s="24">
        <f>+'Anexo 2'!F31</f>
        <v>4772617</v>
      </c>
      <c r="G72" s="20">
        <f t="shared" si="29"/>
        <v>14211</v>
      </c>
      <c r="H72" s="21">
        <f t="shared" si="27"/>
        <v>0.99703122819537282</v>
      </c>
      <c r="I72" s="39"/>
    </row>
    <row r="73" spans="2:9" ht="17.149999999999999" hidden="1" customHeight="1">
      <c r="B73" s="37" t="s">
        <v>73</v>
      </c>
      <c r="C73" s="20">
        <v>0</v>
      </c>
      <c r="D73" s="20">
        <v>0</v>
      </c>
      <c r="E73" s="20">
        <f t="shared" si="28"/>
        <v>0</v>
      </c>
      <c r="F73" s="24">
        <f>+'Anexo 2'!F32</f>
        <v>0</v>
      </c>
      <c r="G73" s="20">
        <f t="shared" si="29"/>
        <v>0</v>
      </c>
      <c r="H73" s="21">
        <f t="shared" si="27"/>
        <v>0</v>
      </c>
      <c r="I73" s="39"/>
    </row>
    <row r="74" spans="2:9" ht="18" customHeight="1">
      <c r="B74" s="37" t="s">
        <v>41</v>
      </c>
      <c r="C74" s="20">
        <v>20280618</v>
      </c>
      <c r="D74" s="20">
        <v>0</v>
      </c>
      <c r="E74" s="20">
        <f t="shared" si="28"/>
        <v>20280618</v>
      </c>
      <c r="F74" s="24">
        <f>+'Anexo 2'!F33</f>
        <v>18237504</v>
      </c>
      <c r="G74" s="20">
        <f t="shared" si="29"/>
        <v>2043114</v>
      </c>
      <c r="H74" s="21">
        <f t="shared" si="27"/>
        <v>0.89925780368231378</v>
      </c>
      <c r="I74" s="39"/>
    </row>
    <row r="75" spans="2:9">
      <c r="B75" s="37" t="s">
        <v>42</v>
      </c>
      <c r="C75" s="20">
        <v>192071400</v>
      </c>
      <c r="D75" s="20">
        <v>0</v>
      </c>
      <c r="E75" s="20">
        <f t="shared" si="28"/>
        <v>192071400</v>
      </c>
      <c r="F75" s="24">
        <f>+'Anexo 2'!F34</f>
        <v>175188868</v>
      </c>
      <c r="G75" s="20">
        <f t="shared" si="29"/>
        <v>16882532</v>
      </c>
      <c r="H75" s="21">
        <f t="shared" si="27"/>
        <v>0.91210283259246305</v>
      </c>
      <c r="I75" s="39"/>
    </row>
    <row r="76" spans="2:9" ht="21.75" customHeight="1">
      <c r="B76" s="40" t="s">
        <v>44</v>
      </c>
      <c r="C76" s="4">
        <f>SUM(C77:C87)</f>
        <v>683752087</v>
      </c>
      <c r="D76" s="3">
        <f>SUM(D77:D87)</f>
        <v>0</v>
      </c>
      <c r="E76" s="3">
        <f>SUM(E77:E87)</f>
        <v>683752087</v>
      </c>
      <c r="F76" s="4">
        <f>SUM(F77:F87)</f>
        <v>674289891</v>
      </c>
      <c r="G76" s="3">
        <f>SUM(G77:G86)</f>
        <v>9462196</v>
      </c>
      <c r="H76" s="18">
        <f t="shared" si="27"/>
        <v>0.98616136436012081</v>
      </c>
      <c r="I76" s="39"/>
    </row>
    <row r="77" spans="2:9" ht="31">
      <c r="B77" s="1" t="s">
        <v>75</v>
      </c>
      <c r="C77" s="20">
        <v>38642649</v>
      </c>
      <c r="D77" s="20">
        <v>0</v>
      </c>
      <c r="E77" s="20">
        <f t="shared" ref="E77:E86" si="30">+C77+D77</f>
        <v>38642649</v>
      </c>
      <c r="F77" s="24">
        <f>+'Anexo 2'!C37</f>
        <v>35339387</v>
      </c>
      <c r="G77" s="20">
        <f t="shared" ref="G77:G86" si="31">+E77-F77</f>
        <v>3303262</v>
      </c>
      <c r="H77" s="21">
        <f t="shared" si="27"/>
        <v>0.91451771331722109</v>
      </c>
      <c r="I77" s="39"/>
    </row>
    <row r="78" spans="2:9">
      <c r="B78" s="1" t="s">
        <v>76</v>
      </c>
      <c r="C78" s="20">
        <v>0</v>
      </c>
      <c r="D78" s="20">
        <v>0</v>
      </c>
      <c r="E78" s="20">
        <f t="shared" si="30"/>
        <v>0</v>
      </c>
      <c r="F78" s="24">
        <f>+'Anexo 2'!C38</f>
        <v>0</v>
      </c>
      <c r="G78" s="20">
        <f t="shared" si="31"/>
        <v>0</v>
      </c>
      <c r="H78" s="21">
        <f t="shared" si="27"/>
        <v>0</v>
      </c>
      <c r="I78" s="39"/>
    </row>
    <row r="79" spans="2:9">
      <c r="B79" s="1" t="s">
        <v>77</v>
      </c>
      <c r="C79" s="20">
        <v>2523000</v>
      </c>
      <c r="D79" s="20">
        <v>0</v>
      </c>
      <c r="E79" s="20">
        <f t="shared" si="30"/>
        <v>2523000</v>
      </c>
      <c r="F79" s="24">
        <f>+'Anexo 2'!C39</f>
        <v>2208000</v>
      </c>
      <c r="G79" s="20">
        <f t="shared" si="31"/>
        <v>315000</v>
      </c>
      <c r="H79" s="21">
        <f t="shared" si="27"/>
        <v>0.87514863258026154</v>
      </c>
      <c r="I79" s="39"/>
    </row>
    <row r="80" spans="2:9" ht="31" customHeight="1">
      <c r="B80" s="1" t="s">
        <v>48</v>
      </c>
      <c r="C80" s="20">
        <v>0</v>
      </c>
      <c r="D80" s="20">
        <v>0</v>
      </c>
      <c r="E80" s="20">
        <f t="shared" si="30"/>
        <v>0</v>
      </c>
      <c r="F80" s="24">
        <f>+'Anexo 2'!C40</f>
        <v>0</v>
      </c>
      <c r="G80" s="20">
        <f t="shared" si="31"/>
        <v>0</v>
      </c>
      <c r="H80" s="21">
        <f t="shared" si="27"/>
        <v>0</v>
      </c>
      <c r="I80" s="39"/>
    </row>
    <row r="81" spans="2:9" ht="34.5" customHeight="1">
      <c r="B81" s="1" t="s">
        <v>78</v>
      </c>
      <c r="C81" s="20">
        <v>190000</v>
      </c>
      <c r="D81" s="20">
        <v>0</v>
      </c>
      <c r="E81" s="20">
        <f t="shared" si="30"/>
        <v>190000</v>
      </c>
      <c r="F81" s="24">
        <f>+'Anexo 2'!C41</f>
        <v>190000</v>
      </c>
      <c r="G81" s="20">
        <f t="shared" si="31"/>
        <v>0</v>
      </c>
      <c r="H81" s="21">
        <f t="shared" si="27"/>
        <v>1</v>
      </c>
      <c r="I81" s="39"/>
    </row>
    <row r="82" spans="2:9" ht="46.5" customHeight="1">
      <c r="B82" s="1" t="s">
        <v>50</v>
      </c>
      <c r="C82" s="20">
        <v>8666570</v>
      </c>
      <c r="D82" s="20">
        <v>0</v>
      </c>
      <c r="E82" s="20">
        <f t="shared" si="30"/>
        <v>8666570</v>
      </c>
      <c r="F82" s="24">
        <f>+'Anexo 2'!C42</f>
        <v>8640150</v>
      </c>
      <c r="G82" s="20">
        <f t="shared" si="31"/>
        <v>26420</v>
      </c>
      <c r="H82" s="21">
        <f t="shared" si="27"/>
        <v>0.9969515044590882</v>
      </c>
      <c r="I82" s="39"/>
    </row>
    <row r="83" spans="2:9" ht="31">
      <c r="B83" s="1" t="s">
        <v>51</v>
      </c>
      <c r="C83" s="20">
        <v>167057143</v>
      </c>
      <c r="D83" s="20">
        <v>0</v>
      </c>
      <c r="E83" s="20">
        <f t="shared" si="30"/>
        <v>167057143</v>
      </c>
      <c r="F83" s="24">
        <f>+'Anexo 2'!D43</f>
        <v>164983225</v>
      </c>
      <c r="G83" s="20">
        <f t="shared" si="31"/>
        <v>2073918</v>
      </c>
      <c r="H83" s="21">
        <f t="shared" si="27"/>
        <v>0.98758557722970275</v>
      </c>
      <c r="I83" s="39"/>
    </row>
    <row r="84" spans="2:9" ht="31">
      <c r="B84" s="1" t="s">
        <v>52</v>
      </c>
      <c r="C84" s="20">
        <v>46371516</v>
      </c>
      <c r="D84" s="20">
        <v>0</v>
      </c>
      <c r="E84" s="20">
        <f t="shared" si="30"/>
        <v>46371516</v>
      </c>
      <c r="F84" s="24">
        <f>+'Anexo 2'!D44</f>
        <v>43594434</v>
      </c>
      <c r="G84" s="20">
        <f t="shared" si="31"/>
        <v>2777082</v>
      </c>
      <c r="H84" s="21">
        <f t="shared" si="27"/>
        <v>0.9401123310266587</v>
      </c>
      <c r="I84" s="39"/>
    </row>
    <row r="85" spans="2:9" ht="31">
      <c r="B85" s="1" t="s">
        <v>79</v>
      </c>
      <c r="C85" s="20">
        <v>13260000</v>
      </c>
      <c r="D85" s="20"/>
      <c r="E85" s="20">
        <f t="shared" si="30"/>
        <v>13260000</v>
      </c>
      <c r="F85" s="24">
        <f>+'Anexo 2'!D45</f>
        <v>13043519</v>
      </c>
      <c r="G85" s="20">
        <f t="shared" si="31"/>
        <v>216481</v>
      </c>
      <c r="H85" s="21">
        <f t="shared" si="27"/>
        <v>0.98367413273001514</v>
      </c>
      <c r="I85" s="39"/>
    </row>
    <row r="86" spans="2:9" ht="31">
      <c r="B86" s="1" t="s">
        <v>54</v>
      </c>
      <c r="C86" s="20">
        <v>407041209</v>
      </c>
      <c r="D86" s="20">
        <v>0</v>
      </c>
      <c r="E86" s="20">
        <f t="shared" si="30"/>
        <v>407041209</v>
      </c>
      <c r="F86" s="24">
        <f>+'Anexo 2'!E46</f>
        <v>406291176</v>
      </c>
      <c r="G86" s="20">
        <f t="shared" si="31"/>
        <v>750033</v>
      </c>
      <c r="H86" s="21">
        <f t="shared" si="27"/>
        <v>0.99815735364524238</v>
      </c>
      <c r="I86" s="39"/>
    </row>
    <row r="87" spans="2:9" ht="33" hidden="1" customHeight="1">
      <c r="B87" s="41" t="s">
        <v>55</v>
      </c>
      <c r="C87" s="42">
        <v>0</v>
      </c>
      <c r="D87" s="20">
        <v>0</v>
      </c>
      <c r="E87" s="20">
        <f t="shared" ref="E87" si="32">SUM(C87:D87)</f>
        <v>0</v>
      </c>
      <c r="F87" s="24">
        <f>+'[1]Anexo 2'!E47</f>
        <v>0</v>
      </c>
      <c r="G87" s="20">
        <f t="shared" ref="G87" si="33">+C87-F87</f>
        <v>0</v>
      </c>
      <c r="H87" s="21">
        <f t="shared" si="27"/>
        <v>0</v>
      </c>
      <c r="I87" s="39"/>
    </row>
    <row r="88" spans="2:9">
      <c r="B88" s="2" t="s">
        <v>56</v>
      </c>
      <c r="C88" s="3">
        <f>+C19+C48</f>
        <v>4029120606</v>
      </c>
      <c r="D88" s="3">
        <f>+D19+D48</f>
        <v>0</v>
      </c>
      <c r="E88" s="3">
        <f>+E19+E48</f>
        <v>4029120606</v>
      </c>
      <c r="F88" s="4">
        <f>+F19+F48</f>
        <v>3795194671.02</v>
      </c>
      <c r="G88" s="3">
        <f>+G19+G48</f>
        <v>233925934.98000002</v>
      </c>
      <c r="H88" s="18">
        <f t="shared" si="27"/>
        <v>0.9419411931646704</v>
      </c>
    </row>
    <row r="89" spans="2:9">
      <c r="B89" s="1" t="s">
        <v>57</v>
      </c>
      <c r="C89" s="20">
        <v>352143376</v>
      </c>
      <c r="D89" s="20">
        <v>0</v>
      </c>
      <c r="E89" s="20">
        <f>+C89+D89</f>
        <v>352143376</v>
      </c>
      <c r="F89" s="24">
        <v>701289951.00200033</v>
      </c>
      <c r="G89" s="20">
        <f>+E89-F89</f>
        <v>-349146575.00200033</v>
      </c>
      <c r="H89" s="21">
        <f t="shared" si="27"/>
        <v>1.9914898271492698</v>
      </c>
    </row>
    <row r="90" spans="2:9">
      <c r="B90" s="2" t="s">
        <v>80</v>
      </c>
      <c r="C90" s="3">
        <f t="shared" ref="C90:E90" si="34">+C88+C89</f>
        <v>4381263982</v>
      </c>
      <c r="D90" s="3">
        <f t="shared" si="34"/>
        <v>0</v>
      </c>
      <c r="E90" s="3">
        <f t="shared" si="34"/>
        <v>4381263982</v>
      </c>
      <c r="F90" s="5">
        <f>+F88+F89</f>
        <v>4496484622.0220003</v>
      </c>
      <c r="G90" s="3">
        <f t="shared" ref="G90" si="35">+G88+G89</f>
        <v>-115220640.02200031</v>
      </c>
      <c r="H90" s="18">
        <f t="shared" si="27"/>
        <v>1.0262984929680963</v>
      </c>
    </row>
    <row r="91" spans="2:9">
      <c r="B91" s="1" t="s">
        <v>59</v>
      </c>
      <c r="C91" s="20">
        <v>0</v>
      </c>
      <c r="D91" s="20">
        <v>0</v>
      </c>
      <c r="E91" s="20">
        <f>+C91+D91</f>
        <v>0</v>
      </c>
      <c r="F91" s="24">
        <v>0</v>
      </c>
      <c r="G91" s="20">
        <f>+E91-F91</f>
        <v>0</v>
      </c>
      <c r="H91" s="21">
        <f t="shared" si="27"/>
        <v>0</v>
      </c>
    </row>
    <row r="92" spans="2:9" ht="15.75" customHeight="1">
      <c r="B92" s="2" t="s">
        <v>81</v>
      </c>
      <c r="C92" s="3">
        <f t="shared" ref="C92:E92" si="36">+C90+C91</f>
        <v>4381263982</v>
      </c>
      <c r="D92" s="3">
        <f t="shared" si="36"/>
        <v>0</v>
      </c>
      <c r="E92" s="3">
        <f t="shared" si="36"/>
        <v>4381263982</v>
      </c>
      <c r="F92" s="4">
        <f>+F90+F91</f>
        <v>4496484622.0220003</v>
      </c>
      <c r="G92" s="3">
        <f t="shared" ref="G92" si="37">+G90+G91</f>
        <v>-115220640.02200031</v>
      </c>
      <c r="H92" s="18">
        <f t="shared" si="27"/>
        <v>1.0262984929680963</v>
      </c>
    </row>
    <row r="93" spans="2:9">
      <c r="B93" s="43"/>
    </row>
    <row r="94" spans="2:9">
      <c r="F94" s="45">
        <f>+F92-F17</f>
        <v>0</v>
      </c>
    </row>
    <row r="98" spans="7:7">
      <c r="G98" s="39"/>
    </row>
    <row r="99" spans="7:7">
      <c r="G99" s="39"/>
    </row>
    <row r="100" spans="7:7">
      <c r="G100" s="39"/>
    </row>
  </sheetData>
  <mergeCells count="17">
    <mergeCell ref="B5:H5"/>
    <mergeCell ref="B6:C6"/>
    <mergeCell ref="B7:B8"/>
    <mergeCell ref="F7:F8"/>
    <mergeCell ref="G7:G8"/>
    <mergeCell ref="H7:H8"/>
    <mergeCell ref="D7:D8"/>
    <mergeCell ref="E7:E8"/>
    <mergeCell ref="B1:B4"/>
    <mergeCell ref="C1:F1"/>
    <mergeCell ref="G1:H1"/>
    <mergeCell ref="C2:F2"/>
    <mergeCell ref="G2:H2"/>
    <mergeCell ref="C3:F3"/>
    <mergeCell ref="G3:H3"/>
    <mergeCell ref="C4:F4"/>
    <mergeCell ref="G4:H4"/>
  </mergeCells>
  <conditionalFormatting sqref="C1:C4">
    <cfRule type="cellIs" dxfId="1" priority="1" stopIfTrue="1" operator="lessThan">
      <formula>0</formula>
    </cfRule>
  </conditionalFormatting>
  <pageMargins left="0.59055118110236227" right="0.59055118110236227" top="0.59055118110236227" bottom="0.98425196850393704" header="0.31496062992125984" footer="0.31496062992125984"/>
  <pageSetup scale="6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52"/>
  <sheetViews>
    <sheetView topLeftCell="B1" zoomScale="85" zoomScaleNormal="85" workbookViewId="0">
      <selection activeCell="H14" sqref="H14"/>
    </sheetView>
  </sheetViews>
  <sheetFormatPr baseColWidth="10" defaultColWidth="11.453125" defaultRowHeight="15.5"/>
  <cols>
    <col min="1" max="1" width="1" style="46" customWidth="1"/>
    <col min="2" max="2" width="44" style="82" customWidth="1"/>
    <col min="3" max="3" width="19.54296875" style="83" customWidth="1"/>
    <col min="4" max="4" width="21.54296875" style="46" customWidth="1"/>
    <col min="5" max="5" width="24.81640625" style="46" customWidth="1"/>
    <col min="6" max="6" width="19" style="46" customWidth="1"/>
    <col min="7" max="7" width="23.1796875" style="46" customWidth="1"/>
    <col min="8" max="8" width="19.1796875" style="84" customWidth="1"/>
    <col min="9" max="9" width="15.453125" style="48" bestFit="1" customWidth="1"/>
    <col min="10" max="16384" width="11.453125" style="48"/>
  </cols>
  <sheetData>
    <row r="1" spans="1:8">
      <c r="B1" s="47"/>
      <c r="C1" s="101" t="s">
        <v>0</v>
      </c>
      <c r="D1" s="102"/>
      <c r="E1" s="102"/>
      <c r="F1" s="103"/>
      <c r="G1" s="107" t="s">
        <v>8</v>
      </c>
      <c r="H1" s="108"/>
    </row>
    <row r="2" spans="1:8">
      <c r="B2" s="49"/>
      <c r="C2" s="101" t="s">
        <v>1</v>
      </c>
      <c r="D2" s="102"/>
      <c r="E2" s="102"/>
      <c r="F2" s="103"/>
      <c r="G2" s="109" t="s">
        <v>2</v>
      </c>
      <c r="H2" s="110"/>
    </row>
    <row r="3" spans="1:8">
      <c r="B3" s="49"/>
      <c r="C3" s="104" t="s">
        <v>89</v>
      </c>
      <c r="D3" s="105"/>
      <c r="E3" s="105"/>
      <c r="F3" s="106"/>
      <c r="G3" s="109" t="s">
        <v>3</v>
      </c>
      <c r="H3" s="110"/>
    </row>
    <row r="4" spans="1:8" ht="25.5" customHeight="1">
      <c r="B4" s="49"/>
      <c r="C4" s="101" t="s">
        <v>90</v>
      </c>
      <c r="D4" s="102"/>
      <c r="E4" s="102"/>
      <c r="F4" s="103"/>
      <c r="G4" s="111" t="s">
        <v>4</v>
      </c>
      <c r="H4" s="111"/>
    </row>
    <row r="5" spans="1:8" ht="21" customHeight="1">
      <c r="B5" s="100" t="s">
        <v>9</v>
      </c>
      <c r="C5" s="100"/>
      <c r="D5" s="100"/>
      <c r="E5" s="100"/>
      <c r="F5" s="100"/>
      <c r="G5" s="100"/>
      <c r="H5" s="100"/>
    </row>
    <row r="6" spans="1:8">
      <c r="B6" s="50" t="s">
        <v>5</v>
      </c>
      <c r="C6" s="50"/>
      <c r="E6" s="50"/>
      <c r="F6" s="50"/>
      <c r="G6" s="48"/>
      <c r="H6" s="51"/>
    </row>
    <row r="7" spans="1:8" ht="40.5" customHeight="1">
      <c r="B7" s="52" t="s">
        <v>6</v>
      </c>
      <c r="C7" s="53" t="s">
        <v>10</v>
      </c>
      <c r="D7" s="54" t="s">
        <v>11</v>
      </c>
      <c r="E7" s="54" t="s">
        <v>12</v>
      </c>
      <c r="F7" s="55" t="s">
        <v>13</v>
      </c>
      <c r="G7" s="55" t="s">
        <v>14</v>
      </c>
      <c r="H7" s="56" t="s">
        <v>15</v>
      </c>
    </row>
    <row r="8" spans="1:8" s="60" customFormat="1">
      <c r="A8" s="57"/>
      <c r="B8" s="58" t="s">
        <v>16</v>
      </c>
      <c r="C8" s="59">
        <f t="shared" ref="C8:D8" si="0">SUM(C9:C20)</f>
        <v>163614041</v>
      </c>
      <c r="D8" s="59">
        <f t="shared" si="0"/>
        <v>1812129768</v>
      </c>
      <c r="E8" s="59">
        <f>SUM(E9:E20)</f>
        <v>121451549</v>
      </c>
      <c r="F8" s="59">
        <f>SUM(F9:F20)</f>
        <v>2097195358</v>
      </c>
      <c r="G8" s="59">
        <f>SUM(G9:G20)</f>
        <v>339436323</v>
      </c>
      <c r="H8" s="59">
        <f>SUM(H9:H20)</f>
        <v>2436631681</v>
      </c>
    </row>
    <row r="9" spans="1:8" s="64" customFormat="1">
      <c r="A9" s="61"/>
      <c r="B9" s="62" t="s">
        <v>17</v>
      </c>
      <c r="C9" s="63">
        <v>87780783</v>
      </c>
      <c r="D9" s="63">
        <v>1046612956</v>
      </c>
      <c r="E9" s="63">
        <v>70470019</v>
      </c>
      <c r="F9" s="63">
        <f>C9+D9+E9</f>
        <v>1204863758</v>
      </c>
      <c r="G9" s="63">
        <v>169781290</v>
      </c>
      <c r="H9" s="63">
        <f>+F9+G9</f>
        <v>1374645048</v>
      </c>
    </row>
    <row r="10" spans="1:8" s="64" customFormat="1">
      <c r="A10" s="61"/>
      <c r="B10" s="62" t="s">
        <v>18</v>
      </c>
      <c r="C10" s="63">
        <v>904566</v>
      </c>
      <c r="D10" s="63">
        <v>43376973</v>
      </c>
      <c r="E10" s="63">
        <v>2709012</v>
      </c>
      <c r="F10" s="63">
        <f t="shared" ref="F10:F20" si="1">C10+D10+E10</f>
        <v>46990551</v>
      </c>
      <c r="G10" s="63">
        <v>1663837</v>
      </c>
      <c r="H10" s="63">
        <f t="shared" ref="H10:H47" si="2">+F10+G10</f>
        <v>48654388</v>
      </c>
    </row>
    <row r="11" spans="1:8" s="64" customFormat="1">
      <c r="A11" s="61"/>
      <c r="B11" s="62" t="s">
        <v>19</v>
      </c>
      <c r="C11" s="63">
        <v>7944508</v>
      </c>
      <c r="D11" s="63">
        <v>100086996</v>
      </c>
      <c r="E11" s="63">
        <v>7155077</v>
      </c>
      <c r="F11" s="63">
        <f t="shared" si="1"/>
        <v>115186581</v>
      </c>
      <c r="G11" s="63">
        <v>16210821</v>
      </c>
      <c r="H11" s="63">
        <f t="shared" si="2"/>
        <v>131397402</v>
      </c>
    </row>
    <row r="12" spans="1:8" s="64" customFormat="1" ht="14.25" customHeight="1">
      <c r="A12" s="61"/>
      <c r="B12" s="62" t="s">
        <v>20</v>
      </c>
      <c r="C12" s="63">
        <v>0</v>
      </c>
      <c r="D12" s="63">
        <v>1220100</v>
      </c>
      <c r="E12" s="63">
        <v>0</v>
      </c>
      <c r="F12" s="63">
        <f t="shared" si="1"/>
        <v>1220100</v>
      </c>
      <c r="G12" s="63">
        <v>0</v>
      </c>
      <c r="H12" s="63">
        <f t="shared" si="2"/>
        <v>1220100</v>
      </c>
    </row>
    <row r="13" spans="1:8" s="64" customFormat="1">
      <c r="A13" s="61"/>
      <c r="B13" s="62" t="s">
        <v>21</v>
      </c>
      <c r="C13" s="63">
        <v>6278827</v>
      </c>
      <c r="D13" s="63">
        <v>80779415</v>
      </c>
      <c r="E13" s="63">
        <v>5752272</v>
      </c>
      <c r="F13" s="63">
        <f t="shared" si="1"/>
        <v>92810514</v>
      </c>
      <c r="G13" s="63">
        <v>13364049</v>
      </c>
      <c r="H13" s="63">
        <f t="shared" si="2"/>
        <v>106174563</v>
      </c>
    </row>
    <row r="14" spans="1:8" s="64" customFormat="1">
      <c r="A14" s="61"/>
      <c r="B14" s="62" t="s">
        <v>22</v>
      </c>
      <c r="C14" s="63">
        <v>0</v>
      </c>
      <c r="D14" s="63">
        <v>0</v>
      </c>
      <c r="E14" s="63">
        <v>0</v>
      </c>
      <c r="F14" s="63">
        <f t="shared" si="1"/>
        <v>0</v>
      </c>
      <c r="G14" s="63">
        <v>49010406</v>
      </c>
      <c r="H14" s="63">
        <f t="shared" si="2"/>
        <v>49010406</v>
      </c>
    </row>
    <row r="15" spans="1:8" s="64" customFormat="1">
      <c r="A15" s="61"/>
      <c r="B15" s="62" t="s">
        <v>23</v>
      </c>
      <c r="C15" s="63">
        <v>977580</v>
      </c>
      <c r="D15" s="63">
        <v>34685116</v>
      </c>
      <c r="E15" s="63">
        <v>1977542</v>
      </c>
      <c r="F15" s="63">
        <f t="shared" si="1"/>
        <v>37640238</v>
      </c>
      <c r="G15" s="63">
        <v>1367761</v>
      </c>
      <c r="H15" s="63">
        <f t="shared" si="2"/>
        <v>39007999</v>
      </c>
    </row>
    <row r="16" spans="1:8" s="64" customFormat="1">
      <c r="A16" s="61"/>
      <c r="B16" s="62" t="s">
        <v>24</v>
      </c>
      <c r="C16" s="63">
        <v>21493834</v>
      </c>
      <c r="D16" s="63">
        <v>25138500</v>
      </c>
      <c r="E16" s="63">
        <v>0</v>
      </c>
      <c r="F16" s="63">
        <f t="shared" si="1"/>
        <v>46632334</v>
      </c>
      <c r="G16" s="63">
        <v>0</v>
      </c>
      <c r="H16" s="63">
        <f t="shared" si="2"/>
        <v>46632334</v>
      </c>
    </row>
    <row r="17" spans="1:8" s="64" customFormat="1">
      <c r="A17" s="61"/>
      <c r="B17" s="62" t="s">
        <v>25</v>
      </c>
      <c r="C17" s="63">
        <v>9511757</v>
      </c>
      <c r="D17" s="63">
        <v>126980727</v>
      </c>
      <c r="E17" s="63">
        <v>8522077</v>
      </c>
      <c r="F17" s="63">
        <f t="shared" si="1"/>
        <v>145014561</v>
      </c>
      <c r="G17" s="63">
        <v>20249299</v>
      </c>
      <c r="H17" s="63">
        <f t="shared" si="2"/>
        <v>165263860</v>
      </c>
    </row>
    <row r="18" spans="1:8" s="64" customFormat="1" ht="16.5" customHeight="1">
      <c r="A18" s="61"/>
      <c r="B18" s="62" t="s">
        <v>26</v>
      </c>
      <c r="C18" s="63">
        <v>20138886</v>
      </c>
      <c r="D18" s="63">
        <v>250851685</v>
      </c>
      <c r="E18" s="63">
        <v>17484650</v>
      </c>
      <c r="F18" s="63">
        <f t="shared" si="1"/>
        <v>288475221</v>
      </c>
      <c r="G18" s="63">
        <v>41005370</v>
      </c>
      <c r="H18" s="63">
        <f t="shared" si="2"/>
        <v>329480591</v>
      </c>
    </row>
    <row r="19" spans="1:8" s="64" customFormat="1">
      <c r="A19" s="61"/>
      <c r="B19" s="62" t="s">
        <v>27</v>
      </c>
      <c r="C19" s="63">
        <v>8583300</v>
      </c>
      <c r="D19" s="63">
        <v>102397300</v>
      </c>
      <c r="E19" s="63">
        <v>7380900</v>
      </c>
      <c r="F19" s="63">
        <f t="shared" si="1"/>
        <v>118361500</v>
      </c>
      <c r="G19" s="63">
        <v>17558600</v>
      </c>
      <c r="H19" s="63">
        <f t="shared" si="2"/>
        <v>135920100</v>
      </c>
    </row>
    <row r="20" spans="1:8" s="64" customFormat="1">
      <c r="A20" s="61"/>
      <c r="B20" s="62" t="s">
        <v>28</v>
      </c>
      <c r="C20" s="63">
        <v>0</v>
      </c>
      <c r="D20" s="63">
        <v>0</v>
      </c>
      <c r="E20" s="63">
        <v>0</v>
      </c>
      <c r="F20" s="63">
        <f t="shared" si="1"/>
        <v>0</v>
      </c>
      <c r="G20" s="63">
        <v>9224890</v>
      </c>
      <c r="H20" s="63">
        <f t="shared" si="2"/>
        <v>9224890</v>
      </c>
    </row>
    <row r="21" spans="1:8" s="60" customFormat="1">
      <c r="A21" s="57"/>
      <c r="B21" s="65" t="s">
        <v>29</v>
      </c>
      <c r="C21" s="59">
        <f t="shared" ref="C21:F21" si="3">SUM(C22:C35)</f>
        <v>4153003</v>
      </c>
      <c r="D21" s="59">
        <f t="shared" si="3"/>
        <v>527390086.01999998</v>
      </c>
      <c r="E21" s="59">
        <f t="shared" si="3"/>
        <v>11258181</v>
      </c>
      <c r="F21" s="59">
        <f t="shared" si="3"/>
        <v>542801270.01999998</v>
      </c>
      <c r="G21" s="59">
        <f>SUM(G22:G35)</f>
        <v>141471829</v>
      </c>
      <c r="H21" s="66">
        <f>SUM(H22:H35)</f>
        <v>684273099.01999998</v>
      </c>
    </row>
    <row r="22" spans="1:8" s="64" customFormat="1">
      <c r="A22" s="61"/>
      <c r="B22" s="62" t="s">
        <v>30</v>
      </c>
      <c r="C22" s="63">
        <v>0</v>
      </c>
      <c r="D22" s="63">
        <v>62156041</v>
      </c>
      <c r="E22" s="63">
        <v>0</v>
      </c>
      <c r="F22" s="63">
        <f t="shared" ref="F22:F35" si="4">C22+D22+E22</f>
        <v>62156041</v>
      </c>
      <c r="G22" s="63">
        <v>29427708</v>
      </c>
      <c r="H22" s="63">
        <f t="shared" si="2"/>
        <v>91583749</v>
      </c>
    </row>
    <row r="23" spans="1:8" s="64" customFormat="1">
      <c r="A23" s="61"/>
      <c r="B23" s="62" t="s">
        <v>31</v>
      </c>
      <c r="C23" s="63">
        <v>607850</v>
      </c>
      <c r="D23" s="63">
        <v>14453409</v>
      </c>
      <c r="E23" s="63">
        <v>832200</v>
      </c>
      <c r="F23" s="63">
        <f t="shared" si="4"/>
        <v>15893459</v>
      </c>
      <c r="G23" s="63">
        <v>9139419</v>
      </c>
      <c r="H23" s="63">
        <f>+F23+G23</f>
        <v>25032878</v>
      </c>
    </row>
    <row r="24" spans="1:8" s="64" customFormat="1">
      <c r="A24" s="61"/>
      <c r="B24" s="62" t="s">
        <v>32</v>
      </c>
      <c r="C24" s="63">
        <v>0</v>
      </c>
      <c r="D24" s="63">
        <v>0</v>
      </c>
      <c r="E24" s="63">
        <v>0</v>
      </c>
      <c r="F24" s="63">
        <f t="shared" si="4"/>
        <v>0</v>
      </c>
      <c r="G24" s="63">
        <v>0</v>
      </c>
      <c r="H24" s="63">
        <f t="shared" si="2"/>
        <v>0</v>
      </c>
    </row>
    <row r="25" spans="1:8" s="64" customFormat="1">
      <c r="A25" s="61"/>
      <c r="B25" s="62" t="s">
        <v>33</v>
      </c>
      <c r="C25" s="63">
        <v>0</v>
      </c>
      <c r="D25" s="63">
        <v>9219000</v>
      </c>
      <c r="E25" s="63">
        <v>0</v>
      </c>
      <c r="F25" s="63">
        <f t="shared" si="4"/>
        <v>9219000</v>
      </c>
      <c r="G25" s="63">
        <v>3676446</v>
      </c>
      <c r="H25" s="63">
        <f t="shared" si="2"/>
        <v>12895446</v>
      </c>
    </row>
    <row r="26" spans="1:8" s="64" customFormat="1">
      <c r="A26" s="61"/>
      <c r="B26" s="62" t="s">
        <v>34</v>
      </c>
      <c r="C26" s="63">
        <v>0</v>
      </c>
      <c r="D26" s="63">
        <v>68847722</v>
      </c>
      <c r="E26" s="63">
        <v>0</v>
      </c>
      <c r="F26" s="63">
        <f t="shared" si="4"/>
        <v>68847722</v>
      </c>
      <c r="G26" s="63">
        <v>1898955</v>
      </c>
      <c r="H26" s="63">
        <f t="shared" si="2"/>
        <v>70746677</v>
      </c>
    </row>
    <row r="27" spans="1:8" s="64" customFormat="1">
      <c r="A27" s="61"/>
      <c r="B27" s="62" t="s">
        <v>35</v>
      </c>
      <c r="C27" s="63">
        <v>0</v>
      </c>
      <c r="D27" s="63">
        <v>129715474</v>
      </c>
      <c r="E27" s="63">
        <v>0</v>
      </c>
      <c r="F27" s="63">
        <f t="shared" si="4"/>
        <v>129715474</v>
      </c>
      <c r="G27" s="63">
        <v>35310000</v>
      </c>
      <c r="H27" s="63">
        <f t="shared" si="2"/>
        <v>165025474</v>
      </c>
    </row>
    <row r="28" spans="1:8" s="64" customFormat="1">
      <c r="A28" s="61"/>
      <c r="B28" s="62" t="s">
        <v>36</v>
      </c>
      <c r="C28" s="63">
        <v>0</v>
      </c>
      <c r="D28" s="63">
        <v>8865882.0199999996</v>
      </c>
      <c r="E28" s="63">
        <v>0</v>
      </c>
      <c r="F28" s="63">
        <f t="shared" si="4"/>
        <v>8865882.0199999996</v>
      </c>
      <c r="G28" s="63">
        <v>42442516</v>
      </c>
      <c r="H28" s="63">
        <f>+F28+G28</f>
        <v>51308398.019999996</v>
      </c>
    </row>
    <row r="29" spans="1:8" s="64" customFormat="1">
      <c r="A29" s="61"/>
      <c r="B29" s="62" t="s">
        <v>37</v>
      </c>
      <c r="C29" s="63">
        <v>0</v>
      </c>
      <c r="D29" s="63">
        <v>44989280</v>
      </c>
      <c r="E29" s="63">
        <v>0</v>
      </c>
      <c r="F29" s="63">
        <f t="shared" si="4"/>
        <v>44989280</v>
      </c>
      <c r="G29" s="63">
        <v>0</v>
      </c>
      <c r="H29" s="63">
        <f t="shared" si="2"/>
        <v>44989280</v>
      </c>
    </row>
    <row r="30" spans="1:8" s="64" customFormat="1">
      <c r="A30" s="61"/>
      <c r="B30" s="62" t="s">
        <v>38</v>
      </c>
      <c r="C30" s="63">
        <v>0</v>
      </c>
      <c r="D30" s="63">
        <v>4915423</v>
      </c>
      <c r="E30" s="63">
        <v>0</v>
      </c>
      <c r="F30" s="63">
        <f t="shared" si="4"/>
        <v>4915423</v>
      </c>
      <c r="G30" s="63">
        <v>1910812</v>
      </c>
      <c r="H30" s="63">
        <f t="shared" si="2"/>
        <v>6826235</v>
      </c>
    </row>
    <row r="31" spans="1:8" s="64" customFormat="1">
      <c r="A31" s="61"/>
      <c r="B31" s="62" t="s">
        <v>39</v>
      </c>
      <c r="C31" s="63">
        <v>0</v>
      </c>
      <c r="D31" s="63">
        <v>4772617</v>
      </c>
      <c r="E31" s="63">
        <v>0</v>
      </c>
      <c r="F31" s="63">
        <f t="shared" si="4"/>
        <v>4772617</v>
      </c>
      <c r="G31" s="63">
        <v>0</v>
      </c>
      <c r="H31" s="63">
        <f t="shared" si="2"/>
        <v>4772617</v>
      </c>
    </row>
    <row r="32" spans="1:8" s="64" customFormat="1">
      <c r="A32" s="61"/>
      <c r="B32" s="62" t="s">
        <v>40</v>
      </c>
      <c r="C32" s="63">
        <v>0</v>
      </c>
      <c r="D32" s="63">
        <v>0</v>
      </c>
      <c r="E32" s="63">
        <v>0</v>
      </c>
      <c r="F32" s="63">
        <f t="shared" si="4"/>
        <v>0</v>
      </c>
      <c r="G32" s="63">
        <v>8414672</v>
      </c>
      <c r="H32" s="63">
        <f t="shared" si="2"/>
        <v>8414672</v>
      </c>
    </row>
    <row r="33" spans="1:8" s="64" customFormat="1">
      <c r="A33" s="61"/>
      <c r="B33" s="62" t="s">
        <v>41</v>
      </c>
      <c r="C33" s="63">
        <v>1026300</v>
      </c>
      <c r="D33" s="63">
        <v>17211204</v>
      </c>
      <c r="E33" s="63">
        <v>0</v>
      </c>
      <c r="F33" s="63">
        <f t="shared" si="4"/>
        <v>18237504</v>
      </c>
      <c r="G33" s="63">
        <v>698480</v>
      </c>
      <c r="H33" s="63">
        <f t="shared" si="2"/>
        <v>18935984</v>
      </c>
    </row>
    <row r="34" spans="1:8" s="64" customFormat="1">
      <c r="A34" s="61"/>
      <c r="B34" s="62" t="s">
        <v>42</v>
      </c>
      <c r="C34" s="63">
        <v>2518853</v>
      </c>
      <c r="D34" s="63">
        <v>162244034</v>
      </c>
      <c r="E34" s="63">
        <v>10425981</v>
      </c>
      <c r="F34" s="63">
        <f t="shared" si="4"/>
        <v>175188868</v>
      </c>
      <c r="G34" s="63">
        <v>1645380</v>
      </c>
      <c r="H34" s="63">
        <f>+F34+G34</f>
        <v>176834248</v>
      </c>
    </row>
    <row r="35" spans="1:8" s="64" customFormat="1">
      <c r="A35" s="61"/>
      <c r="B35" s="62" t="s">
        <v>43</v>
      </c>
      <c r="C35" s="63">
        <v>0</v>
      </c>
      <c r="D35" s="63">
        <v>0</v>
      </c>
      <c r="E35" s="63">
        <v>0</v>
      </c>
      <c r="F35" s="63">
        <f t="shared" si="4"/>
        <v>0</v>
      </c>
      <c r="G35" s="63">
        <v>6907441</v>
      </c>
      <c r="H35" s="63">
        <f t="shared" si="2"/>
        <v>6907441</v>
      </c>
    </row>
    <row r="36" spans="1:8" s="60" customFormat="1" ht="24" customHeight="1">
      <c r="A36" s="57"/>
      <c r="B36" s="67" t="s">
        <v>44</v>
      </c>
      <c r="C36" s="68">
        <f>SUM(C37:C47)</f>
        <v>46377537</v>
      </c>
      <c r="D36" s="68">
        <f>SUM(D37:D47)</f>
        <v>221621178</v>
      </c>
      <c r="E36" s="68">
        <f>SUM(E37:E47)</f>
        <v>406291176</v>
      </c>
      <c r="F36" s="68">
        <f>SUM(F37:F47)</f>
        <v>674289891</v>
      </c>
      <c r="G36" s="68">
        <f t="shared" ref="G36" si="5">SUM(G37:G46)</f>
        <v>0</v>
      </c>
      <c r="H36" s="69">
        <f>SUM(H37:H47)</f>
        <v>674289891</v>
      </c>
    </row>
    <row r="37" spans="1:8" s="64" customFormat="1" ht="43.5" customHeight="1">
      <c r="A37" s="61"/>
      <c r="B37" s="62" t="s">
        <v>45</v>
      </c>
      <c r="C37" s="63">
        <v>35339387</v>
      </c>
      <c r="D37" s="63">
        <v>0</v>
      </c>
      <c r="E37" s="63">
        <v>0</v>
      </c>
      <c r="F37" s="63">
        <f t="shared" ref="F37:F47" si="6">C37+D37+E37</f>
        <v>35339387</v>
      </c>
      <c r="G37" s="63">
        <v>0</v>
      </c>
      <c r="H37" s="63">
        <f t="shared" si="2"/>
        <v>35339387</v>
      </c>
    </row>
    <row r="38" spans="1:8" s="64" customFormat="1" ht="29.25" customHeight="1">
      <c r="A38" s="61"/>
      <c r="B38" s="62" t="s">
        <v>46</v>
      </c>
      <c r="C38" s="63">
        <v>0</v>
      </c>
      <c r="D38" s="63">
        <v>0</v>
      </c>
      <c r="E38" s="63">
        <v>0</v>
      </c>
      <c r="F38" s="63">
        <f t="shared" si="6"/>
        <v>0</v>
      </c>
      <c r="G38" s="63">
        <v>0</v>
      </c>
      <c r="H38" s="63">
        <f t="shared" si="2"/>
        <v>0</v>
      </c>
    </row>
    <row r="39" spans="1:8" s="64" customFormat="1" ht="22.5" customHeight="1">
      <c r="A39" s="61"/>
      <c r="B39" s="62" t="s">
        <v>47</v>
      </c>
      <c r="C39" s="63">
        <v>2208000</v>
      </c>
      <c r="D39" s="63">
        <v>0</v>
      </c>
      <c r="E39" s="63">
        <v>0</v>
      </c>
      <c r="F39" s="63">
        <f t="shared" si="6"/>
        <v>2208000</v>
      </c>
      <c r="G39" s="63">
        <v>0</v>
      </c>
      <c r="H39" s="63">
        <f t="shared" si="2"/>
        <v>2208000</v>
      </c>
    </row>
    <row r="40" spans="1:8" s="64" customFormat="1" ht="39.75" customHeight="1">
      <c r="A40" s="61"/>
      <c r="B40" s="62" t="s">
        <v>48</v>
      </c>
      <c r="C40" s="63">
        <v>0</v>
      </c>
      <c r="D40" s="63">
        <v>0</v>
      </c>
      <c r="E40" s="63">
        <v>0</v>
      </c>
      <c r="F40" s="63">
        <f>C40+D40+E40</f>
        <v>0</v>
      </c>
      <c r="G40" s="63">
        <v>0</v>
      </c>
      <c r="H40" s="63">
        <f>+F40+G40</f>
        <v>0</v>
      </c>
    </row>
    <row r="41" spans="1:8" s="64" customFormat="1" ht="39.75" customHeight="1">
      <c r="A41" s="61"/>
      <c r="B41" s="70" t="s">
        <v>49</v>
      </c>
      <c r="C41" s="63">
        <v>190000</v>
      </c>
      <c r="D41" s="63">
        <v>0</v>
      </c>
      <c r="E41" s="63">
        <v>0</v>
      </c>
      <c r="F41" s="63">
        <f>C41+D41+E41</f>
        <v>190000</v>
      </c>
      <c r="G41" s="63"/>
      <c r="H41" s="63">
        <f>+F41+G41</f>
        <v>190000</v>
      </c>
    </row>
    <row r="42" spans="1:8" s="64" customFormat="1" ht="50.5" customHeight="1">
      <c r="A42" s="61"/>
      <c r="B42" s="70" t="s">
        <v>50</v>
      </c>
      <c r="C42" s="63">
        <v>8640150</v>
      </c>
      <c r="D42" s="63">
        <v>0</v>
      </c>
      <c r="E42" s="63">
        <v>0</v>
      </c>
      <c r="F42" s="63">
        <f>C42+D42+E42</f>
        <v>8640150</v>
      </c>
      <c r="G42" s="63"/>
      <c r="H42" s="63">
        <f>+F42+G42</f>
        <v>8640150</v>
      </c>
    </row>
    <row r="43" spans="1:8" s="64" customFormat="1" ht="37.5" customHeight="1">
      <c r="A43" s="61"/>
      <c r="B43" s="62" t="s">
        <v>51</v>
      </c>
      <c r="C43" s="63">
        <v>0</v>
      </c>
      <c r="D43" s="63">
        <v>164983225</v>
      </c>
      <c r="E43" s="63">
        <v>0</v>
      </c>
      <c r="F43" s="63">
        <f t="shared" si="6"/>
        <v>164983225</v>
      </c>
      <c r="G43" s="63">
        <v>0</v>
      </c>
      <c r="H43" s="63">
        <f t="shared" si="2"/>
        <v>164983225</v>
      </c>
    </row>
    <row r="44" spans="1:8" s="64" customFormat="1" ht="34.5" customHeight="1">
      <c r="A44" s="61"/>
      <c r="B44" s="62" t="s">
        <v>52</v>
      </c>
      <c r="C44" s="63">
        <v>0</v>
      </c>
      <c r="D44" s="63">
        <v>43594434</v>
      </c>
      <c r="E44" s="63">
        <v>0</v>
      </c>
      <c r="F44" s="63">
        <f t="shared" si="6"/>
        <v>43594434</v>
      </c>
      <c r="G44" s="63">
        <v>0</v>
      </c>
      <c r="H44" s="63">
        <f t="shared" si="2"/>
        <v>43594434</v>
      </c>
    </row>
    <row r="45" spans="1:8" s="64" customFormat="1" ht="48" customHeight="1">
      <c r="A45" s="61"/>
      <c r="B45" s="62" t="s">
        <v>53</v>
      </c>
      <c r="C45" s="63">
        <v>0</v>
      </c>
      <c r="D45" s="63">
        <v>13043519</v>
      </c>
      <c r="E45" s="63">
        <v>0</v>
      </c>
      <c r="F45" s="63">
        <f t="shared" si="6"/>
        <v>13043519</v>
      </c>
      <c r="G45" s="63">
        <v>0</v>
      </c>
      <c r="H45" s="63">
        <f t="shared" si="2"/>
        <v>13043519</v>
      </c>
    </row>
    <row r="46" spans="1:8" s="64" customFormat="1" ht="34.5" customHeight="1">
      <c r="A46" s="61"/>
      <c r="B46" s="62" t="s">
        <v>54</v>
      </c>
      <c r="C46" s="63">
        <v>0</v>
      </c>
      <c r="D46" s="63">
        <v>0</v>
      </c>
      <c r="E46" s="63">
        <v>406291176</v>
      </c>
      <c r="F46" s="63">
        <f t="shared" si="6"/>
        <v>406291176</v>
      </c>
      <c r="G46" s="63">
        <v>0</v>
      </c>
      <c r="H46" s="63">
        <f t="shared" si="2"/>
        <v>406291176</v>
      </c>
    </row>
    <row r="47" spans="1:8" s="64" customFormat="1" hidden="1">
      <c r="A47" s="61"/>
      <c r="B47" s="62" t="s">
        <v>55</v>
      </c>
      <c r="C47" s="63">
        <v>0</v>
      </c>
      <c r="D47" s="63">
        <v>0</v>
      </c>
      <c r="E47" s="63">
        <v>0</v>
      </c>
      <c r="F47" s="63">
        <f t="shared" si="6"/>
        <v>0</v>
      </c>
      <c r="G47" s="63">
        <v>0</v>
      </c>
      <c r="H47" s="63">
        <f t="shared" si="2"/>
        <v>0</v>
      </c>
    </row>
    <row r="48" spans="1:8" s="72" customFormat="1" ht="20.25" customHeight="1">
      <c r="A48" s="57"/>
      <c r="B48" s="71" t="s">
        <v>56</v>
      </c>
      <c r="C48" s="59">
        <f t="shared" ref="C48:G48" si="7">+C8+C21+C36</f>
        <v>214144581</v>
      </c>
      <c r="D48" s="59">
        <f t="shared" si="7"/>
        <v>2561141032.02</v>
      </c>
      <c r="E48" s="59">
        <f>+E8+E21+E36</f>
        <v>539000906</v>
      </c>
      <c r="F48" s="59">
        <f>+F8+F21+F36</f>
        <v>3314286519.02</v>
      </c>
      <c r="G48" s="59">
        <f t="shared" si="7"/>
        <v>480908152</v>
      </c>
      <c r="H48" s="66">
        <f>+H8+H21+H36</f>
        <v>3795194671.02</v>
      </c>
    </row>
    <row r="49" spans="2:8" ht="18" customHeight="1">
      <c r="B49" s="73" t="s">
        <v>57</v>
      </c>
      <c r="C49" s="74"/>
      <c r="D49" s="74"/>
      <c r="E49" s="74"/>
      <c r="F49" s="74"/>
      <c r="G49" s="74"/>
      <c r="H49" s="75">
        <f>'Anexo 1'!F89</f>
        <v>701289951.00200033</v>
      </c>
    </row>
    <row r="50" spans="2:8">
      <c r="B50" s="76" t="s">
        <v>58</v>
      </c>
      <c r="C50" s="77">
        <f t="shared" ref="C50:G50" si="8">+C48+C49</f>
        <v>214144581</v>
      </c>
      <c r="D50" s="77">
        <f t="shared" si="8"/>
        <v>2561141032.02</v>
      </c>
      <c r="E50" s="77">
        <f t="shared" si="8"/>
        <v>539000906</v>
      </c>
      <c r="F50" s="77">
        <f t="shared" si="8"/>
        <v>3314286519.02</v>
      </c>
      <c r="G50" s="77">
        <f t="shared" si="8"/>
        <v>480908152</v>
      </c>
      <c r="H50" s="78">
        <f>+H48+H49</f>
        <v>4496484622.0220003</v>
      </c>
    </row>
    <row r="51" spans="2:8" ht="26.25" customHeight="1">
      <c r="B51" s="73" t="s">
        <v>59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75">
        <f>'Anexo 1'!F91</f>
        <v>0</v>
      </c>
    </row>
    <row r="52" spans="2:8">
      <c r="B52" s="79" t="s">
        <v>60</v>
      </c>
      <c r="C52" s="80">
        <f t="shared" ref="C52:G52" si="9">+C50+C51</f>
        <v>214144581</v>
      </c>
      <c r="D52" s="80">
        <f t="shared" si="9"/>
        <v>2561141032.02</v>
      </c>
      <c r="E52" s="80">
        <f t="shared" si="9"/>
        <v>539000906</v>
      </c>
      <c r="F52" s="80">
        <f t="shared" si="9"/>
        <v>3314286519.02</v>
      </c>
      <c r="G52" s="80">
        <f t="shared" si="9"/>
        <v>480908152</v>
      </c>
      <c r="H52" s="81">
        <f>+H50+H51</f>
        <v>4496484622.0220003</v>
      </c>
    </row>
  </sheetData>
  <mergeCells count="9">
    <mergeCell ref="B5:H5"/>
    <mergeCell ref="C2:F2"/>
    <mergeCell ref="C3:F3"/>
    <mergeCell ref="G1:H1"/>
    <mergeCell ref="G2:H2"/>
    <mergeCell ref="G3:H3"/>
    <mergeCell ref="G4:H4"/>
    <mergeCell ref="C4:F4"/>
    <mergeCell ref="C1:F1"/>
  </mergeCells>
  <conditionalFormatting sqref="C1:C4">
    <cfRule type="cellIs" dxfId="0" priority="1" stopIfTrue="1" operator="lessThan">
      <formula>0</formula>
    </cfRule>
  </conditionalFormatting>
  <pageMargins left="1.1023622047244095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 1</vt:lpstr>
      <vt:lpstr>Anexo 2</vt:lpstr>
      <vt:lpstr>'Anexo 1'!Área_de_impresión</vt:lpstr>
      <vt:lpstr>'Anexo 2'!Área_de_impresión</vt:lpstr>
      <vt:lpstr>'Anexo 1'!Títulos_a_imprimir</vt:lpstr>
      <vt:lpstr>'Anexo 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Fedecacao</dc:creator>
  <cp:keywords/>
  <dc:description/>
  <cp:lastModifiedBy>Raúl Beltrán</cp:lastModifiedBy>
  <cp:revision/>
  <dcterms:created xsi:type="dcterms:W3CDTF">2015-08-11T15:51:54Z</dcterms:created>
  <dcterms:modified xsi:type="dcterms:W3CDTF">2024-03-04T13:13:52Z</dcterms:modified>
  <cp:category/>
  <cp:contentStatus/>
</cp:coreProperties>
</file>